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51200" windowHeight="20880" tabRatio="500"/>
  </bookViews>
  <sheets>
    <sheet name="Subscription Budget" sheetId="1" r:id="rId1"/>
    <sheet name="Uline Boxes" sheetId="2" r:id="rId2"/>
    <sheet name="Shipping (RAW)" sheetId="3" state="hidden" r:id="rId3"/>
    <sheet name="Transaction Fee" sheetId="4" state="hidden" r:id="rId4"/>
    <sheet name="Shipping" sheetId="5" r:id="rId5"/>
  </sheets>
  <definedNames>
    <definedName name="Black">'Uline Boxes'!$E$152:$E$167</definedName>
    <definedName name="Carriers">'Shipping (RAW)'!$I$2:$I$9</definedName>
    <definedName name="Chocolate">'Uline Boxes'!$E$168:$E$173</definedName>
    <definedName name="Colors">'Uline Boxes'!$N$2:$N$9</definedName>
    <definedName name="FedEx2Day">'Shipping (RAW)'!$M$2:$M$11</definedName>
    <definedName name="fedex2dayunder10pounds">'Shipping (RAW)'!$B$40:$D$40</definedName>
    <definedName name="Fedex2dayunder1pounds">'Shipping (RAW)'!$B$31:$D$31</definedName>
    <definedName name="fedex2dayunder2pounds">'Shipping (RAW)'!$B$32:$D$32</definedName>
    <definedName name="fedex2dayunder3pounds">'Shipping (RAW)'!$B$33:$D$33</definedName>
    <definedName name="fedex2dayunder4pounds">'Shipping (RAW)'!$B$34:$D$34</definedName>
    <definedName name="fedex2dayunder5pounds">'Shipping (RAW)'!$B$35:$D$35</definedName>
    <definedName name="fedex2dayunder6pounds">'Shipping (RAW)'!$B$36:$D$36</definedName>
    <definedName name="fedex2dayunder7pounds">'Shipping (RAW)'!$B$37:$D$37</definedName>
    <definedName name="fedex2dayunder8pounds">'Shipping (RAW)'!$B$38:$D$38</definedName>
    <definedName name="fedex2dayunder9pounds">'Shipping (RAW)'!$B$39:$D$39</definedName>
    <definedName name="FedEx3Day">'Shipping (RAW)'!$L$2:$L$11</definedName>
    <definedName name="fedex3dayunder10pounds">'Shipping (RAW)'!$B$28:$D$28</definedName>
    <definedName name="FedEx3DayUnder1Pound">'Shipping (RAW)'!$L$14:$L$16</definedName>
    <definedName name="FedEx3DayUnder2Pounds">'Shipping (RAW)'!$B$20:$D$20</definedName>
    <definedName name="FedEx3Dayunder3pounds">'Shipping (RAW)'!$B$21:$D$21</definedName>
    <definedName name="fedex3dayunder4pounds">'Shipping (RAW)'!$B$22:$D$22</definedName>
    <definedName name="fedex3dayunder5pounds">'Shipping (RAW)'!$B$23:$D$23</definedName>
    <definedName name="fedex3dayunder6pounds">'Shipping (RAW)'!$B$24:$D$24</definedName>
    <definedName name="fedex3dayunder7pounds">'Shipping (RAW)'!$B$25:$D$25</definedName>
    <definedName name="fedex3dayunder8pounds">'Shipping (RAW)'!$B$26:$D$26</definedName>
    <definedName name="fedex3dayunder9pounds">'Shipping (RAW)'!$B$27:$D$27</definedName>
    <definedName name="FedExStandardOvernight">'Shipping (RAW)'!$N$2:$N$11</definedName>
    <definedName name="fedexstandardovernightunder10pounds">'Shipping (RAW)'!$B$52:$D$52</definedName>
    <definedName name="FedExStandardOvernightUnder1Pound">'Shipping (RAW)'!$N$14:$N$16</definedName>
    <definedName name="fedexstandardovernightunder2pounds">'Shipping (RAW)'!$B$44:$D$44</definedName>
    <definedName name="fedexstandardovernightunder3pounds">'Shipping (RAW)'!$B$45:$D$45</definedName>
    <definedName name="fedexstandardovernightunder4pounds">'Shipping (RAW)'!$B$46:$D$46</definedName>
    <definedName name="fedexstandardovernightunder5pounds">'Shipping (RAW)'!$B$47:$D$47</definedName>
    <definedName name="fedexstandardovernightunder6pounds">'Shipping (RAW)'!$B$48:$D$48</definedName>
    <definedName name="fedexstandardovernightunder7pounds">'Shipping (RAW)'!$B$49:$D$49</definedName>
    <definedName name="fedexstandardovernightunder8pounds">'Shipping (RAW)'!$B$50:$D$50</definedName>
    <definedName name="fedexstandardovernightunder9pounds">'Shipping (RAW)'!$B$51:$D$51</definedName>
    <definedName name="Green">'Uline Boxes'!$E$174:$E$189</definedName>
    <definedName name="KraftBrown">'Uline Boxes'!$E$105:$E$151</definedName>
    <definedName name="Navy">'Uline Boxes'!$E$190:$E$205</definedName>
    <definedName name="Processing">'Transaction Fee'!$A$2:$A$7</definedName>
    <definedName name="Quantity">'Uline Boxes'!$L$12:$L$15</definedName>
    <definedName name="Red">'Uline Boxes'!$E$206:$E$221</definedName>
    <definedName name="UPSDomesticGround">'Shipping (RAW)'!$R$2:$R$11</definedName>
    <definedName name="upsdomesticgroundunder10pounds">'Shipping (RAW)'!$B$100:$D$100</definedName>
    <definedName name="upsdomesticgroundunder1pound">'Shipping (RAW)'!$B$91:$D$91</definedName>
    <definedName name="upsdomesticgroundunder2pounds">'Shipping (RAW)'!$B$92:$D$92</definedName>
    <definedName name="upsdomesticgroundunder3pounds">'Shipping (RAW)'!$B$93:$D$93</definedName>
    <definedName name="upsdomesticgroundunder4pounds">'Shipping (RAW)'!$B$94:$D$94</definedName>
    <definedName name="upsdomesticgroundunder5pounds">'Shipping (RAW)'!$B$95:$D$95</definedName>
    <definedName name="upsdomesticgroundunder6pounds">'Shipping (RAW)'!$B$96:$D$96</definedName>
    <definedName name="upsdomesticgroundunder7pounds">'Shipping (RAW)'!$B$97:$D$97</definedName>
    <definedName name="upsdomesticgroundunder8pounds">'Shipping (RAW)'!$B$98:$D$98</definedName>
    <definedName name="upsdomesticgroundunder9pounds">'Shipping (RAW)'!$B$99:$D$99</definedName>
    <definedName name="UPSNextDayAirSaver">'Shipping (RAW)'!$O$2:$O$11</definedName>
    <definedName name="upsnextdayairsaverunder10pounds">'Shipping (RAW)'!$B$64:$D$64</definedName>
    <definedName name="upsnextdayairsaverunder2pounds">'Shipping (RAW)'!$B$56:$D$56</definedName>
    <definedName name="upsnextdayairsaverunder3pounds">'Shipping (RAW)'!$B$57:$D$57</definedName>
    <definedName name="upsnextdayairsaverunder4pounds">'Shipping (RAW)'!$B$58:$D$58</definedName>
    <definedName name="upsnextdayairsaverunder5pounds">'Shipping (RAW)'!$B$59:$D$59</definedName>
    <definedName name="upsnextdayairsaverunder6pounds">'Shipping (RAW)'!$B$60:$D$60</definedName>
    <definedName name="upsnextdayairsaverunder7pounds">'Shipping (RAW)'!$B$61:$D$61</definedName>
    <definedName name="upsnextdayairsaverunder8pounds">'Shipping (RAW)'!$B$62:$D$62</definedName>
    <definedName name="upsnextdayairsaverunder9pounds">'Shipping (RAW)'!$B$63:$D$63</definedName>
    <definedName name="UPSThreeDaySelect">'Shipping (RAW)'!$Q$2:$Q$11</definedName>
    <definedName name="upsthreedayselectunder10pounds">'Shipping (RAW)'!$B$88:$D$88</definedName>
    <definedName name="upsthreedayselectunder1pound">'Shipping (RAW)'!$B$79:$D$79</definedName>
    <definedName name="upsthreedayselectunder2pounds">'Shipping (RAW)'!$B$80:$D$80</definedName>
    <definedName name="upsthreedayselectunder3pounds">'Shipping (RAW)'!$B$81:$D$81</definedName>
    <definedName name="upsthreedayselectunder4pounds">'Shipping (RAW)'!$B$82:$D$82</definedName>
    <definedName name="upsthreedayselectunder5pounds">'Shipping (RAW)'!$B$83:$D$83</definedName>
    <definedName name="upsthreedayselectunder6pounds">'Shipping (RAW)'!$B$84:$D$84</definedName>
    <definedName name="upsthreedayselectunder7pounds">'Shipping (RAW)'!$B$85:$D$85</definedName>
    <definedName name="upsthreedayselectunder8pounds">'Shipping (RAW)'!$B$86:$D$86</definedName>
    <definedName name="upsthreedayselectunder9pounds">'Shipping (RAW)'!$B$87:$D$87</definedName>
    <definedName name="UPSTwoDayAir">'Shipping (RAW)'!$P$2:$P$11</definedName>
    <definedName name="upstwodayairunder10pounds">'Shipping (RAW)'!$B$76:$D$76</definedName>
    <definedName name="upstwodayairunder1pound">'Shipping (RAW)'!$B$67:$D$67</definedName>
    <definedName name="upstwodayairunder2pounds">'Shipping (RAW)'!$B$68:$D$68</definedName>
    <definedName name="upstwodayairunder3pounds">'Shipping (RAW)'!$B$69:$D$69</definedName>
    <definedName name="upstwodayairunder4pounds">'Shipping (RAW)'!$B$70:$D$70</definedName>
    <definedName name="upstwodayairunder5pounds">'Shipping (RAW)'!$B$71:$D$71</definedName>
    <definedName name="upstwodayairunder6pounds">'Shipping (RAW)'!$B$72:$D$72</definedName>
    <definedName name="upstwodayairunder7pounds">'Shipping (RAW)'!$B$73:$D$73</definedName>
    <definedName name="upstwodayairunder8pounds">'Shipping (RAW)'!$B$74:$D$74</definedName>
    <definedName name="upstwodayairunder9pounds">'Shipping (RAW)'!$B$75:$D$75</definedName>
    <definedName name="USPS">'Shipping (RAW)'!$K$2:$K$15</definedName>
    <definedName name="uspsflatrateenvelope">'Shipping (RAW)'!$E$6</definedName>
    <definedName name="uspslargeflatratebox">'Shipping (RAW)'!$E$3</definedName>
    <definedName name="uspsmediumflatratebox">'Shipping (RAW)'!$E$4</definedName>
    <definedName name="uspssmallflatratebox">'Shipping (RAW)'!$E$5</definedName>
    <definedName name="USPSUnder10Pounds">'Shipping (RAW)'!$K$38</definedName>
    <definedName name="USPSUnder1Pound">'Shipping (RAW)'!$K$18:$K$20</definedName>
    <definedName name="USPSUnder2Pounds">'Shipping (RAW)'!$J$18:$J$20</definedName>
    <definedName name="USPSUnder3Pounds">'Shipping (RAW)'!$J$22:$J$24</definedName>
    <definedName name="USPSUnder4Pounds">'Shipping (RAW)'!$J$26:$J$28</definedName>
    <definedName name="USPSUnder5Pounds">'Shipping (RAW)'!$J$30:$J$32</definedName>
    <definedName name="USPSUnder6Pounds">'Shipping (RAW)'!$J$34:$J$36</definedName>
    <definedName name="USPSUnder7Pounds">'Shipping (RAW)'!$J$38:$J$40</definedName>
    <definedName name="USPSUnder8Pounds">'Shipping (RAW)'!$J$42:$J$44</definedName>
    <definedName name="USPSUnder9Pounds">'Shipping (RAW)'!$J$46:$J$48</definedName>
    <definedName name="White">'Uline Boxes'!$E$2:$E$104</definedName>
    <definedName name="WhiteGloss">'Uline Boxes'!$E$222:$E$237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G9" i="1"/>
  <c r="G10" i="1"/>
  <c r="G11" i="1"/>
  <c r="G12" i="1"/>
  <c r="G13" i="1"/>
  <c r="G14" i="1"/>
  <c r="G15" i="1"/>
  <c r="C13" i="1"/>
  <c r="C19" i="1"/>
  <c r="G17" i="1"/>
  <c r="H10" i="1"/>
  <c r="H11" i="1"/>
  <c r="H12" i="1"/>
  <c r="H13" i="1"/>
  <c r="H14" i="1"/>
  <c r="H15" i="1"/>
  <c r="H17" i="1"/>
  <c r="I9" i="1"/>
  <c r="I10" i="1"/>
  <c r="I11" i="1"/>
  <c r="I12" i="1"/>
  <c r="I13" i="1"/>
  <c r="I14" i="1"/>
  <c r="I15" i="1"/>
  <c r="I17" i="1"/>
  <c r="J9" i="1"/>
  <c r="J10" i="1"/>
  <c r="J11" i="1"/>
  <c r="J12" i="1"/>
  <c r="J13" i="1"/>
  <c r="J14" i="1"/>
  <c r="J15" i="1"/>
  <c r="J17" i="1"/>
  <c r="K9" i="1"/>
  <c r="K10" i="1"/>
  <c r="K11" i="1"/>
  <c r="K12" i="1"/>
  <c r="K13" i="1"/>
  <c r="K14" i="1"/>
  <c r="K15" i="1"/>
  <c r="K17" i="1"/>
  <c r="L9" i="1"/>
  <c r="L10" i="1"/>
  <c r="L11" i="1"/>
  <c r="L12" i="1"/>
  <c r="L13" i="1"/>
  <c r="L14" i="1"/>
  <c r="L15" i="1"/>
  <c r="L17" i="1"/>
  <c r="M9" i="1"/>
  <c r="M10" i="1"/>
  <c r="M11" i="1"/>
  <c r="M12" i="1"/>
  <c r="M13" i="1"/>
  <c r="M14" i="1"/>
  <c r="M15" i="1"/>
  <c r="M17" i="1"/>
  <c r="N9" i="1"/>
  <c r="N10" i="1"/>
  <c r="N11" i="1"/>
  <c r="N12" i="1"/>
  <c r="N13" i="1"/>
  <c r="N14" i="1"/>
  <c r="N15" i="1"/>
  <c r="N17" i="1"/>
  <c r="O9" i="1"/>
  <c r="O10" i="1"/>
  <c r="O11" i="1"/>
  <c r="O12" i="1"/>
  <c r="O13" i="1"/>
  <c r="O14" i="1"/>
  <c r="O15" i="1"/>
  <c r="O17" i="1"/>
  <c r="P9" i="1"/>
  <c r="P10" i="1"/>
  <c r="P11" i="1"/>
  <c r="P12" i="1"/>
  <c r="P13" i="1"/>
  <c r="P14" i="1"/>
  <c r="P15" i="1"/>
  <c r="P17" i="1"/>
  <c r="Q9" i="1"/>
  <c r="Q10" i="1"/>
  <c r="Q11" i="1"/>
  <c r="Q12" i="1"/>
  <c r="Q13" i="1"/>
  <c r="Q14" i="1"/>
  <c r="Q15" i="1"/>
  <c r="Q17" i="1"/>
  <c r="R15" i="1"/>
  <c r="R17" i="1"/>
  <c r="S17" i="1"/>
  <c r="R9" i="1"/>
  <c r="G22" i="1"/>
  <c r="R10" i="1"/>
  <c r="G23" i="1"/>
  <c r="R11" i="1"/>
  <c r="G24" i="1"/>
  <c r="R12" i="1"/>
  <c r="G25" i="1"/>
  <c r="R13" i="1"/>
  <c r="G26" i="1"/>
  <c r="G27" i="1"/>
  <c r="G28" i="1"/>
  <c r="H22" i="1"/>
  <c r="H23" i="1"/>
  <c r="H24" i="1"/>
  <c r="H25" i="1"/>
  <c r="H26" i="1"/>
  <c r="H27" i="1"/>
  <c r="H28" i="1"/>
  <c r="I22" i="1"/>
  <c r="I23" i="1"/>
  <c r="I24" i="1"/>
  <c r="I25" i="1"/>
  <c r="I26" i="1"/>
  <c r="I27" i="1"/>
  <c r="I28" i="1"/>
  <c r="J22" i="1"/>
  <c r="J23" i="1"/>
  <c r="J24" i="1"/>
  <c r="J25" i="1"/>
  <c r="J26" i="1"/>
  <c r="J27" i="1"/>
  <c r="J28" i="1"/>
  <c r="K22" i="1"/>
  <c r="K23" i="1"/>
  <c r="K24" i="1"/>
  <c r="K25" i="1"/>
  <c r="K26" i="1"/>
  <c r="K27" i="1"/>
  <c r="K28" i="1"/>
  <c r="L22" i="1"/>
  <c r="L23" i="1"/>
  <c r="L24" i="1"/>
  <c r="L25" i="1"/>
  <c r="L26" i="1"/>
  <c r="L27" i="1"/>
  <c r="L28" i="1"/>
  <c r="M22" i="1"/>
  <c r="M23" i="1"/>
  <c r="M24" i="1"/>
  <c r="M25" i="1"/>
  <c r="M26" i="1"/>
  <c r="M27" i="1"/>
  <c r="M28" i="1"/>
  <c r="N22" i="1"/>
  <c r="N23" i="1"/>
  <c r="N24" i="1"/>
  <c r="N25" i="1"/>
  <c r="N26" i="1"/>
  <c r="N27" i="1"/>
  <c r="N28" i="1"/>
  <c r="O22" i="1"/>
  <c r="O23" i="1"/>
  <c r="O24" i="1"/>
  <c r="O25" i="1"/>
  <c r="O26" i="1"/>
  <c r="O27" i="1"/>
  <c r="O28" i="1"/>
  <c r="P22" i="1"/>
  <c r="P23" i="1"/>
  <c r="P24" i="1"/>
  <c r="P25" i="1"/>
  <c r="P26" i="1"/>
  <c r="P27" i="1"/>
  <c r="P28" i="1"/>
  <c r="Q22" i="1"/>
  <c r="Q23" i="1"/>
  <c r="Q24" i="1"/>
  <c r="Q25" i="1"/>
  <c r="Q26" i="1"/>
  <c r="Q27" i="1"/>
  <c r="Q28" i="1"/>
  <c r="R28" i="1"/>
  <c r="R22" i="1"/>
  <c r="G35" i="1"/>
  <c r="R23" i="1"/>
  <c r="G36" i="1"/>
  <c r="R24" i="1"/>
  <c r="G37" i="1"/>
  <c r="R25" i="1"/>
  <c r="G38" i="1"/>
  <c r="R26" i="1"/>
  <c r="G39" i="1"/>
  <c r="G40" i="1"/>
  <c r="G41" i="1"/>
  <c r="G42" i="1"/>
  <c r="H35" i="1"/>
  <c r="H36" i="1"/>
  <c r="H37" i="1"/>
  <c r="H38" i="1"/>
  <c r="H39" i="1"/>
  <c r="H40" i="1"/>
  <c r="H41" i="1"/>
  <c r="H42" i="1"/>
  <c r="I35" i="1"/>
  <c r="I36" i="1"/>
  <c r="I37" i="1"/>
  <c r="I38" i="1"/>
  <c r="I39" i="1"/>
  <c r="I40" i="1"/>
  <c r="I41" i="1"/>
  <c r="I42" i="1"/>
  <c r="J35" i="1"/>
  <c r="J36" i="1"/>
  <c r="J37" i="1"/>
  <c r="J38" i="1"/>
  <c r="J39" i="1"/>
  <c r="J40" i="1"/>
  <c r="J41" i="1"/>
  <c r="J42" i="1"/>
  <c r="K35" i="1"/>
  <c r="K36" i="1"/>
  <c r="K37" i="1"/>
  <c r="K38" i="1"/>
  <c r="K39" i="1"/>
  <c r="K40" i="1"/>
  <c r="K41" i="1"/>
  <c r="K42" i="1"/>
  <c r="L35" i="1"/>
  <c r="L36" i="1"/>
  <c r="L37" i="1"/>
  <c r="L38" i="1"/>
  <c r="L39" i="1"/>
  <c r="L40" i="1"/>
  <c r="L41" i="1"/>
  <c r="L42" i="1"/>
  <c r="M35" i="1"/>
  <c r="M36" i="1"/>
  <c r="M37" i="1"/>
  <c r="M38" i="1"/>
  <c r="M39" i="1"/>
  <c r="M40" i="1"/>
  <c r="M41" i="1"/>
  <c r="M42" i="1"/>
  <c r="N35" i="1"/>
  <c r="N36" i="1"/>
  <c r="N37" i="1"/>
  <c r="N38" i="1"/>
  <c r="N39" i="1"/>
  <c r="N40" i="1"/>
  <c r="N41" i="1"/>
  <c r="N42" i="1"/>
  <c r="O35" i="1"/>
  <c r="O36" i="1"/>
  <c r="O37" i="1"/>
  <c r="O38" i="1"/>
  <c r="O39" i="1"/>
  <c r="O40" i="1"/>
  <c r="O41" i="1"/>
  <c r="O42" i="1"/>
  <c r="P35" i="1"/>
  <c r="P36" i="1"/>
  <c r="P37" i="1"/>
  <c r="P38" i="1"/>
  <c r="P39" i="1"/>
  <c r="P40" i="1"/>
  <c r="P41" i="1"/>
  <c r="P42" i="1"/>
  <c r="Q35" i="1"/>
  <c r="Q36" i="1"/>
  <c r="Q37" i="1"/>
  <c r="Q38" i="1"/>
  <c r="Q39" i="1"/>
  <c r="Q40" i="1"/>
  <c r="Q41" i="1"/>
  <c r="Q42" i="1"/>
  <c r="R41" i="1"/>
  <c r="R42" i="1"/>
  <c r="S42" i="1"/>
  <c r="C63" i="1"/>
  <c r="C64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C60" i="1"/>
  <c r="C61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C57" i="1"/>
  <c r="C58" i="1"/>
  <c r="S18" i="1"/>
  <c r="B19" i="3"/>
  <c r="B20" i="3"/>
  <c r="B21" i="3"/>
  <c r="B22" i="3"/>
  <c r="B23" i="3"/>
  <c r="B24" i="3"/>
  <c r="B25" i="3"/>
  <c r="B26" i="3"/>
  <c r="B27" i="3"/>
  <c r="B28" i="3"/>
  <c r="B58" i="3"/>
  <c r="D100" i="3"/>
  <c r="C100" i="3"/>
  <c r="B100" i="3"/>
  <c r="D99" i="3"/>
  <c r="C99" i="3"/>
  <c r="B99" i="3"/>
  <c r="D98" i="3"/>
  <c r="C98" i="3"/>
  <c r="B98" i="3"/>
  <c r="D97" i="3"/>
  <c r="C97" i="3"/>
  <c r="B97" i="3"/>
  <c r="D96" i="3"/>
  <c r="C96" i="3"/>
  <c r="B96" i="3"/>
  <c r="D95" i="3"/>
  <c r="C95" i="3"/>
  <c r="B95" i="3"/>
  <c r="D94" i="3"/>
  <c r="C94" i="3"/>
  <c r="B94" i="3"/>
  <c r="D93" i="3"/>
  <c r="C93" i="3"/>
  <c r="B93" i="3"/>
  <c r="D92" i="3"/>
  <c r="C92" i="3"/>
  <c r="B92" i="3"/>
  <c r="D91" i="3"/>
  <c r="C91" i="3"/>
  <c r="B91" i="3"/>
  <c r="D88" i="3"/>
  <c r="C88" i="3"/>
  <c r="B88" i="3"/>
  <c r="D87" i="3"/>
  <c r="C87" i="3"/>
  <c r="B87" i="3"/>
  <c r="D86" i="3"/>
  <c r="C86" i="3"/>
  <c r="B86" i="3"/>
  <c r="D85" i="3"/>
  <c r="C85" i="3"/>
  <c r="B85" i="3"/>
  <c r="D84" i="3"/>
  <c r="C84" i="3"/>
  <c r="B84" i="3"/>
  <c r="D83" i="3"/>
  <c r="C83" i="3"/>
  <c r="B83" i="3"/>
  <c r="D82" i="3"/>
  <c r="C82" i="3"/>
  <c r="B82" i="3"/>
  <c r="D81" i="3"/>
  <c r="C81" i="3"/>
  <c r="B81" i="3"/>
  <c r="D80" i="3"/>
  <c r="C80" i="3"/>
  <c r="B80" i="3"/>
  <c r="D79" i="3"/>
  <c r="C79" i="3"/>
  <c r="B79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D57" i="3"/>
  <c r="C57" i="3"/>
  <c r="B57" i="3"/>
  <c r="D56" i="3"/>
  <c r="C56" i="3"/>
  <c r="B56" i="3"/>
  <c r="D55" i="3"/>
  <c r="C55" i="3"/>
  <c r="B55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D35" i="3"/>
  <c r="C35" i="3"/>
  <c r="B35" i="3"/>
  <c r="D34" i="3"/>
  <c r="C34" i="3"/>
  <c r="B34" i="3"/>
  <c r="D33" i="3"/>
  <c r="C33" i="3"/>
  <c r="B33" i="3"/>
  <c r="D32" i="3"/>
  <c r="C32" i="3"/>
  <c r="B32" i="3"/>
  <c r="D31" i="3"/>
  <c r="C31" i="3"/>
  <c r="B31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D19" i="3"/>
  <c r="C19" i="3"/>
  <c r="J52" i="3"/>
  <c r="J51" i="3"/>
  <c r="J50" i="3"/>
  <c r="J48" i="3"/>
  <c r="J47" i="3"/>
  <c r="J46" i="3"/>
  <c r="J44" i="3"/>
  <c r="J43" i="3"/>
  <c r="J42" i="3"/>
  <c r="J40" i="3"/>
  <c r="J39" i="3"/>
  <c r="J38" i="3"/>
  <c r="J36" i="3"/>
  <c r="J35" i="3"/>
  <c r="J34" i="3"/>
  <c r="J32" i="3"/>
  <c r="J31" i="3"/>
  <c r="J30" i="3"/>
  <c r="J28" i="3"/>
  <c r="J27" i="3"/>
  <c r="J26" i="3"/>
  <c r="J24" i="3"/>
  <c r="J23" i="3"/>
  <c r="J22" i="3"/>
  <c r="J20" i="3"/>
  <c r="J19" i="3"/>
  <c r="J18" i="3"/>
  <c r="G43" i="1"/>
  <c r="G44" i="1"/>
  <c r="H43" i="1"/>
  <c r="H44" i="1"/>
  <c r="I43" i="1"/>
  <c r="I44" i="1"/>
  <c r="J43" i="1"/>
  <c r="J44" i="1"/>
  <c r="K43" i="1"/>
  <c r="K44" i="1"/>
  <c r="L43" i="1"/>
  <c r="L44" i="1"/>
  <c r="M43" i="1"/>
  <c r="M44" i="1"/>
  <c r="N43" i="1"/>
  <c r="N44" i="1"/>
  <c r="O43" i="1"/>
  <c r="O44" i="1"/>
  <c r="P43" i="1"/>
  <c r="P44" i="1"/>
  <c r="Q43" i="1"/>
  <c r="Q44" i="1"/>
  <c r="R43" i="1"/>
  <c r="R44" i="1"/>
  <c r="S44" i="1"/>
  <c r="C65" i="1"/>
  <c r="G30" i="1"/>
  <c r="G31" i="1"/>
  <c r="H30" i="1"/>
  <c r="H31" i="1"/>
  <c r="I30" i="1"/>
  <c r="I31" i="1"/>
  <c r="J30" i="1"/>
  <c r="J31" i="1"/>
  <c r="K30" i="1"/>
  <c r="K31" i="1"/>
  <c r="L30" i="1"/>
  <c r="L31" i="1"/>
  <c r="M30" i="1"/>
  <c r="M31" i="1"/>
  <c r="N30" i="1"/>
  <c r="N31" i="1"/>
  <c r="O30" i="1"/>
  <c r="O31" i="1"/>
  <c r="P30" i="1"/>
  <c r="P31" i="1"/>
  <c r="Q30" i="1"/>
  <c r="Q31" i="1"/>
  <c r="R30" i="1"/>
  <c r="R31" i="1"/>
  <c r="S31" i="1"/>
  <c r="C62" i="1"/>
  <c r="G18" i="1"/>
  <c r="H18" i="1"/>
  <c r="I18" i="1"/>
  <c r="J18" i="1"/>
  <c r="K18" i="1"/>
  <c r="L18" i="1"/>
  <c r="M18" i="1"/>
  <c r="N18" i="1"/>
  <c r="O18" i="1"/>
  <c r="P18" i="1"/>
  <c r="Q18" i="1"/>
  <c r="R18" i="1"/>
  <c r="C59" i="1"/>
  <c r="R35" i="1"/>
  <c r="R36" i="1"/>
  <c r="R37" i="1"/>
  <c r="R38" i="1"/>
  <c r="R39" i="1"/>
  <c r="S43" i="1"/>
  <c r="S41" i="1"/>
  <c r="S40" i="1"/>
  <c r="S39" i="1"/>
  <c r="S38" i="1"/>
  <c r="S37" i="1"/>
  <c r="S36" i="1"/>
  <c r="S35" i="1"/>
  <c r="S30" i="1"/>
  <c r="S28" i="1"/>
  <c r="S27" i="1"/>
  <c r="S26" i="1"/>
  <c r="S25" i="1"/>
  <c r="S24" i="1"/>
  <c r="S23" i="1"/>
  <c r="S22" i="1"/>
  <c r="S10" i="1"/>
  <c r="S11" i="1"/>
  <c r="S12" i="1"/>
  <c r="S13" i="1"/>
  <c r="S14" i="1"/>
  <c r="S15" i="1"/>
  <c r="S9" i="1"/>
  <c r="B34" i="1"/>
  <c r="C20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" i="2"/>
</calcChain>
</file>

<file path=xl/comments1.xml><?xml version="1.0" encoding="utf-8"?>
<comments xmlns="http://schemas.openxmlformats.org/spreadsheetml/2006/main">
  <authors>
    <author>Alyson Kumpula</author>
  </authors>
  <commentList>
    <comment ref="C9" authorId="0">
      <text>
        <r>
          <rPr>
            <sz val="9"/>
            <color indexed="81"/>
            <rFont val="Calibri"/>
            <family val="2"/>
          </rPr>
          <t xml:space="preserve">Each shipping company has "Zones" for how far away you're shipping a package - check out the shipping tab to get all the details
</t>
        </r>
      </text>
    </comment>
    <comment ref="H9" authorId="0">
      <text>
        <r>
          <rPr>
            <sz val="9"/>
            <color indexed="81"/>
            <rFont val="Calibri"/>
            <family val="2"/>
          </rPr>
          <t xml:space="preserve">The drop-off in month two is because we're just looking at </t>
        </r>
        <r>
          <rPr>
            <i/>
            <sz val="9"/>
            <color indexed="81"/>
            <rFont val="Calibri"/>
          </rPr>
          <t xml:space="preserve">new </t>
        </r>
        <r>
          <rPr>
            <sz val="9"/>
            <color indexed="81"/>
            <rFont val="Calibri"/>
            <family val="2"/>
          </rPr>
          <t xml:space="preserve">followers each month
</t>
        </r>
      </text>
    </comment>
  </commentList>
</comments>
</file>

<file path=xl/sharedStrings.xml><?xml version="1.0" encoding="utf-8"?>
<sst xmlns="http://schemas.openxmlformats.org/spreadsheetml/2006/main" count="1436" uniqueCount="549">
  <si>
    <t>Color</t>
  </si>
  <si>
    <t>Model Number</t>
  </si>
  <si>
    <t>Dimensions</t>
  </si>
  <si>
    <t>Suggested Use</t>
  </si>
  <si>
    <t>25-100</t>
  </si>
  <si>
    <t>500+</t>
  </si>
  <si>
    <t>White</t>
  </si>
  <si>
    <t>S-2457 *</t>
  </si>
  <si>
    <t>4 5/16 x 2 3/4 x 11/16"</t>
  </si>
  <si>
    <t>Cassette Mailer</t>
  </si>
  <si>
    <t>S-15136</t>
  </si>
  <si>
    <t>4 3/4 x 3 5/8 x 2 1/8"</t>
  </si>
  <si>
    <t>Business Cards</t>
  </si>
  <si>
    <t>S-16641</t>
  </si>
  <si>
    <t>5 x 3 x 2"</t>
  </si>
  <si>
    <t>Small Electronics</t>
  </si>
  <si>
    <t>S-2456 *</t>
  </si>
  <si>
    <t>5 5/8 x 5 x 7/16"</t>
  </si>
  <si>
    <t>CD Mailer</t>
  </si>
  <si>
    <t>S-16642</t>
  </si>
  <si>
    <t>6 x 6 x 1 1/4"</t>
  </si>
  <si>
    <t>Small Frames</t>
  </si>
  <si>
    <t>S-9847</t>
  </si>
  <si>
    <t>7 x 3 5/8 x 2 1/8"</t>
  </si>
  <si>
    <t>S-15137</t>
  </si>
  <si>
    <t>7 x 7 x 2"</t>
  </si>
  <si>
    <t>Invitation Envelopes</t>
  </si>
  <si>
    <t>S-9848</t>
  </si>
  <si>
    <t>7 1/8 x 4 1/2 x 3"</t>
  </si>
  <si>
    <t>Paperback Books</t>
  </si>
  <si>
    <t>S-156</t>
  </si>
  <si>
    <t>7 3/8 x 7 3/8 x 1 3/8"</t>
  </si>
  <si>
    <t>Candy Box</t>
  </si>
  <si>
    <t>S-157</t>
  </si>
  <si>
    <t>7 1/2 x 7 x 3 1/4"</t>
  </si>
  <si>
    <t>1,000 IBM Cards</t>
  </si>
  <si>
    <t>S-6130 *</t>
  </si>
  <si>
    <t>7 5/8 x 4 1/4 x 3 3/4"</t>
  </si>
  <si>
    <t>2 Mug Box</t>
  </si>
  <si>
    <t>S-15138</t>
  </si>
  <si>
    <t>8 x 7 x 2"</t>
  </si>
  <si>
    <t>Cards</t>
  </si>
  <si>
    <t>S-15139</t>
  </si>
  <si>
    <t>8 x 7 x 3"</t>
  </si>
  <si>
    <t>S-15140</t>
  </si>
  <si>
    <t>8 x 7 x 4"</t>
  </si>
  <si>
    <t>S-16664</t>
  </si>
  <si>
    <t>8 x 8 x 1 1/4"</t>
  </si>
  <si>
    <t>S-14303</t>
  </si>
  <si>
    <t>8 x 8 x 2"</t>
  </si>
  <si>
    <t>S-12639</t>
  </si>
  <si>
    <t>8 x 8 x 4"</t>
  </si>
  <si>
    <t>S-374</t>
  </si>
  <si>
    <t>8 1/4 x 4 3/4 x 1 3/16"</t>
  </si>
  <si>
    <t>Video Mailer</t>
  </si>
  <si>
    <t>S-14304 *</t>
  </si>
  <si>
    <t>8 13/16 x 8 13/16 x 4 1/4"</t>
  </si>
  <si>
    <t>4 Mug Box</t>
  </si>
  <si>
    <t>S-16665</t>
  </si>
  <si>
    <t>9 x 4 x 3"</t>
  </si>
  <si>
    <t>Gifts</t>
  </si>
  <si>
    <t>S-9849</t>
  </si>
  <si>
    <t>9 x 6 1/2 x 1 3/4"</t>
  </si>
  <si>
    <t>Digest Size; Books</t>
  </si>
  <si>
    <t>S-159</t>
  </si>
  <si>
    <t>9 x 6 1/2 x 2 3/4"</t>
  </si>
  <si>
    <t>Digest Size; Albums</t>
  </si>
  <si>
    <t>S-5262</t>
  </si>
  <si>
    <t>9 x 6 1/2 x 4"</t>
  </si>
  <si>
    <t>S-15141</t>
  </si>
  <si>
    <t>9 x 6 1/2 x 6"</t>
  </si>
  <si>
    <t>Books</t>
  </si>
  <si>
    <t>S-11241</t>
  </si>
  <si>
    <t>9 x 7 1/2 x 3"</t>
  </si>
  <si>
    <t>Plaques</t>
  </si>
  <si>
    <t>S-15142</t>
  </si>
  <si>
    <t>9 x 8 x 2"</t>
  </si>
  <si>
    <t>S-11242</t>
  </si>
  <si>
    <t>9 x 9 x 2"</t>
  </si>
  <si>
    <t>Small Picture Frames</t>
  </si>
  <si>
    <t>S-8480</t>
  </si>
  <si>
    <t>9 x 9 x 3"</t>
  </si>
  <si>
    <t>S-16666</t>
  </si>
  <si>
    <t>9 x 9 x 4"</t>
  </si>
  <si>
    <t>S-16939</t>
  </si>
  <si>
    <t>10 x 3 x 3"</t>
  </si>
  <si>
    <t>Candles</t>
  </si>
  <si>
    <t>S-16940</t>
  </si>
  <si>
    <t>10 x 4 x 3"</t>
  </si>
  <si>
    <t>S-15143</t>
  </si>
  <si>
    <t>10 x 8 x 3"</t>
  </si>
  <si>
    <t>S-15144</t>
  </si>
  <si>
    <t>10 x 9 x 2"</t>
  </si>
  <si>
    <t>Collectibles</t>
  </si>
  <si>
    <t>S-15145</t>
  </si>
  <si>
    <t>10 x 9 x 3"</t>
  </si>
  <si>
    <t>S-5581</t>
  </si>
  <si>
    <t>10 x 10 x 2"</t>
  </si>
  <si>
    <t>Catalogs, Books</t>
  </si>
  <si>
    <t>S-14305</t>
  </si>
  <si>
    <t>10 x 10 x 3"</t>
  </si>
  <si>
    <t>S-15146</t>
  </si>
  <si>
    <t>10 x 10 x 4"</t>
  </si>
  <si>
    <t>S-9850</t>
  </si>
  <si>
    <t>10 1/4 x 8 1/4 x 2"</t>
  </si>
  <si>
    <t>Hardcover Books</t>
  </si>
  <si>
    <t>S-16667</t>
  </si>
  <si>
    <t>10 1/4 x 8 1/4 x 4"</t>
  </si>
  <si>
    <t>S-160</t>
  </si>
  <si>
    <t>11 x 6 1/2 x 2 3/4"</t>
  </si>
  <si>
    <t>Small Photo Albums</t>
  </si>
  <si>
    <t>S-16941</t>
  </si>
  <si>
    <t>11 x 10 x 4"</t>
  </si>
  <si>
    <t>S-16668</t>
  </si>
  <si>
    <t>11 x 11 x 2"</t>
  </si>
  <si>
    <t>Canvases</t>
  </si>
  <si>
    <t>S-15147</t>
  </si>
  <si>
    <t>11 x 11 x 3"</t>
  </si>
  <si>
    <t>S-9851</t>
  </si>
  <si>
    <t>11 1/8 x 8 3/4 x 1 1/4"</t>
  </si>
  <si>
    <t>Letterhead</t>
  </si>
  <si>
    <t>S-273</t>
  </si>
  <si>
    <t>11 1/8 x 8 3/4 x 2"</t>
  </si>
  <si>
    <t>S-161</t>
  </si>
  <si>
    <t>11 1/8 x 8 3/4 x 2 5/16"</t>
  </si>
  <si>
    <t>Framed Pictures</t>
  </si>
  <si>
    <t>S-5204</t>
  </si>
  <si>
    <t>11 1/8 x 8 3/4 x 3"</t>
  </si>
  <si>
    <t>Stationery</t>
  </si>
  <si>
    <t>S-274</t>
  </si>
  <si>
    <t>11 1/8 x 8 3/4 x 4"</t>
  </si>
  <si>
    <t>Letter Size or Smaller</t>
  </si>
  <si>
    <t>S-13275</t>
  </si>
  <si>
    <t>11 1/8 x 8 3/4 x 5"</t>
  </si>
  <si>
    <t>S-11243</t>
  </si>
  <si>
    <t>11 1/8 x 8 3/4 x 6"</t>
  </si>
  <si>
    <t>S-246</t>
  </si>
  <si>
    <t>11 1/2 x 11 1/2 x 3 3/4"</t>
  </si>
  <si>
    <t>2 1/2" Tall Ring Binders</t>
  </si>
  <si>
    <t>S-650</t>
  </si>
  <si>
    <t>11 3/4 x 10 3/4 x 2 1/4"</t>
  </si>
  <si>
    <t>1 &amp; 1 1/2" Tall Ring Binders</t>
  </si>
  <si>
    <t>S-5263</t>
  </si>
  <si>
    <t>11 3/4 x 10 3/4 x 4"</t>
  </si>
  <si>
    <t>2" Tall Ring Binders</t>
  </si>
  <si>
    <t>S-16657</t>
  </si>
  <si>
    <t>12 x 10 x 4"</t>
  </si>
  <si>
    <t>File Folders</t>
  </si>
  <si>
    <t>S-2225</t>
  </si>
  <si>
    <t>12 x 11 3/4 x 3 1/4"</t>
  </si>
  <si>
    <t>S-16658</t>
  </si>
  <si>
    <t>12 x 12 x 1 1/4"</t>
  </si>
  <si>
    <t>Picture Frames</t>
  </si>
  <si>
    <t>S-5817</t>
  </si>
  <si>
    <t>12 x 12 x 2"</t>
  </si>
  <si>
    <t>S-13276</t>
  </si>
  <si>
    <t>12 x 12 x 3"</t>
  </si>
  <si>
    <t>Photo Album</t>
  </si>
  <si>
    <t>S-11244</t>
  </si>
  <si>
    <t>12 x 12 x 4"</t>
  </si>
  <si>
    <t>S-15191</t>
  </si>
  <si>
    <t>12 x 12 x 6"</t>
  </si>
  <si>
    <t>S-12641</t>
  </si>
  <si>
    <t>12 1/8 x 9 1/4 x 1 1/4"</t>
  </si>
  <si>
    <t>Booklets, Calendars</t>
  </si>
  <si>
    <t>S-275</t>
  </si>
  <si>
    <t>12 1/8 x 9 1/4 x 2"</t>
  </si>
  <si>
    <t>S-2423</t>
  </si>
  <si>
    <t>12 1/8 x 9 1/4 x 3"</t>
  </si>
  <si>
    <t>Oversized Manuals</t>
  </si>
  <si>
    <t>S-276</t>
  </si>
  <si>
    <t>12 1/8 x 9 1/4 x 4"</t>
  </si>
  <si>
    <t>Oversized Catalogs</t>
  </si>
  <si>
    <t>S-11245</t>
  </si>
  <si>
    <t>12 1/8 x 9 1/4 x 5"</t>
  </si>
  <si>
    <t>S-5264</t>
  </si>
  <si>
    <t>12 1/8 x 9 1/4 x 6 1/2"</t>
  </si>
  <si>
    <t>Magazines</t>
  </si>
  <si>
    <t>S-5818</t>
  </si>
  <si>
    <t>12 1/2 x 5 x 3"</t>
  </si>
  <si>
    <t>Laser Labels</t>
  </si>
  <si>
    <t>S-16942</t>
  </si>
  <si>
    <t>13 x 10 x 1 1/4"</t>
  </si>
  <si>
    <t>Envelopes</t>
  </si>
  <si>
    <t>S-5819</t>
  </si>
  <si>
    <t>13 x 10 x 2"</t>
  </si>
  <si>
    <t>Oversized Calendars</t>
  </si>
  <si>
    <t>S-16659</t>
  </si>
  <si>
    <t>13 x 10 x 3"</t>
  </si>
  <si>
    <t>S-12640</t>
  </si>
  <si>
    <t>13 x 10 x 4"</t>
  </si>
  <si>
    <t>S-15192</t>
  </si>
  <si>
    <t>13 x 13 x 2"</t>
  </si>
  <si>
    <t>Product Samples</t>
  </si>
  <si>
    <t>S-9852</t>
  </si>
  <si>
    <t>13 x 13 x 3"</t>
  </si>
  <si>
    <t>S-13407</t>
  </si>
  <si>
    <t>13 x 13 x 4"</t>
  </si>
  <si>
    <t>S-2424</t>
  </si>
  <si>
    <t>14 x 3 3/4 x 2 3/4"</t>
  </si>
  <si>
    <t>S-13408</t>
  </si>
  <si>
    <t>14 x 10 x 2"</t>
  </si>
  <si>
    <t>File Folders, Calendars</t>
  </si>
  <si>
    <t>S-16943</t>
  </si>
  <si>
    <t>14 x 12 x 4"</t>
  </si>
  <si>
    <t>S-8342</t>
  </si>
  <si>
    <t>14 x 14 x 2"</t>
  </si>
  <si>
    <t>Large Photos, Prints</t>
  </si>
  <si>
    <t>S-16660</t>
  </si>
  <si>
    <t>14 x 14 x 3"</t>
  </si>
  <si>
    <t>S-14331</t>
  </si>
  <si>
    <t>14 x 14 x 4"</t>
  </si>
  <si>
    <t>S-16944</t>
  </si>
  <si>
    <t>14 x 14 x 5"</t>
  </si>
  <si>
    <t>S-11239</t>
  </si>
  <si>
    <t>14 1/8 x 8 3/4 x 2"</t>
  </si>
  <si>
    <t>Legal Size Documents</t>
  </si>
  <si>
    <t>S-15193</t>
  </si>
  <si>
    <t>14 1/4 x 11 1/4 x 2"</t>
  </si>
  <si>
    <t>Single Ream</t>
  </si>
  <si>
    <t>S-5820</t>
  </si>
  <si>
    <t>14 1/4 x 11 1/4 x 4"</t>
  </si>
  <si>
    <t>Double Ream</t>
  </si>
  <si>
    <t>S-15211</t>
  </si>
  <si>
    <t>15 x 12 x 2"</t>
  </si>
  <si>
    <t>Wall Calendars</t>
  </si>
  <si>
    <t>S-277</t>
  </si>
  <si>
    <t>15 1/8 x 11 1/8 x 2"</t>
  </si>
  <si>
    <t>Computer Reports</t>
  </si>
  <si>
    <t>S-11240</t>
  </si>
  <si>
    <t>15 1/8 x 11 1/8 x 3"</t>
  </si>
  <si>
    <t>S-278</t>
  </si>
  <si>
    <t>15 1/8 x 11 1/8 x 4"</t>
  </si>
  <si>
    <t>S-15212</t>
  </si>
  <si>
    <t>16 x 8 x 3"</t>
  </si>
  <si>
    <t>S-14332</t>
  </si>
  <si>
    <t>16 x 8 x 4"</t>
  </si>
  <si>
    <t>S-16945</t>
  </si>
  <si>
    <t>16 x 10 x 3"</t>
  </si>
  <si>
    <t>Albums</t>
  </si>
  <si>
    <t>S-16661</t>
  </si>
  <si>
    <t>16 x 12 x 3"</t>
  </si>
  <si>
    <t>Large Frames</t>
  </si>
  <si>
    <t>S-15213</t>
  </si>
  <si>
    <t>16 x 16 x 2"</t>
  </si>
  <si>
    <t>S-16662</t>
  </si>
  <si>
    <t>16 x 16 x 4"</t>
  </si>
  <si>
    <t>S-3187</t>
  </si>
  <si>
    <t>17 x 11 x 2 1/2"</t>
  </si>
  <si>
    <t>Photos, Prints</t>
  </si>
  <si>
    <t>S-8343</t>
  </si>
  <si>
    <t>17 1/4 x 11 1/4 x 4"</t>
  </si>
  <si>
    <t>Expandable Files</t>
  </si>
  <si>
    <t>S-16663</t>
  </si>
  <si>
    <t>17 1/4 x 11 1/4 x 6"</t>
  </si>
  <si>
    <t>S-14333</t>
  </si>
  <si>
    <t>18 x 18 x 2"</t>
  </si>
  <si>
    <t>Large Frames, Tiles</t>
  </si>
  <si>
    <t>S-3188</t>
  </si>
  <si>
    <t>19 x 12 x 2 1/2"</t>
  </si>
  <si>
    <t>Promotional Materials</t>
  </si>
  <si>
    <t>S-3189</t>
  </si>
  <si>
    <t>23 x 13 x 2 1/2"</t>
  </si>
  <si>
    <t>S-2487</t>
  </si>
  <si>
    <t>24 1/2 x 14 1/4 x 4 1/2"</t>
  </si>
  <si>
    <t>Pants, Blazers</t>
  </si>
  <si>
    <t>S-2488</t>
  </si>
  <si>
    <t>28 3/4 x 16 x 5"</t>
  </si>
  <si>
    <t>Outerwear</t>
  </si>
  <si>
    <t>S-8344</t>
  </si>
  <si>
    <t>30 x 24 x 4"</t>
  </si>
  <si>
    <t>Suits, Coats</t>
  </si>
  <si>
    <t>Kraft Brown</t>
  </si>
  <si>
    <t>S-16646</t>
  </si>
  <si>
    <t>6 x 6 x 2"</t>
  </si>
  <si>
    <t>S-18265</t>
  </si>
  <si>
    <t>S-16647</t>
  </si>
  <si>
    <t>8 x 8 x 3"</t>
  </si>
  <si>
    <t>S-11221</t>
  </si>
  <si>
    <t>Digest Size Books</t>
  </si>
  <si>
    <t>S-3179</t>
  </si>
  <si>
    <t>S-8212</t>
  </si>
  <si>
    <t>S-16648</t>
  </si>
  <si>
    <t>Booklets, Pamphlets</t>
  </si>
  <si>
    <t>S-14218</t>
  </si>
  <si>
    <t>S-16649</t>
  </si>
  <si>
    <t>S-16650</t>
  </si>
  <si>
    <t>10 x 6 x 4"</t>
  </si>
  <si>
    <t>S-16651</t>
  </si>
  <si>
    <t>S-18266</t>
  </si>
  <si>
    <t>S-7867</t>
  </si>
  <si>
    <t>S-3180</t>
  </si>
  <si>
    <t>S-3181</t>
  </si>
  <si>
    <t>S-11222</t>
  </si>
  <si>
    <t>S-3182</t>
  </si>
  <si>
    <t>S-8298</t>
  </si>
  <si>
    <t>S-2514</t>
  </si>
  <si>
    <t>2 1/2" Ring Binders</t>
  </si>
  <si>
    <t>S-2513</t>
  </si>
  <si>
    <t>1" - 1 1/2" Ring Binders</t>
  </si>
  <si>
    <t>S-16652</t>
  </si>
  <si>
    <t>12 x 8 x 3"</t>
  </si>
  <si>
    <t>Prints</t>
  </si>
  <si>
    <t>S-13483</t>
  </si>
  <si>
    <t>S-3387</t>
  </si>
  <si>
    <t>2" Ring Binders</t>
  </si>
  <si>
    <t>S-16653</t>
  </si>
  <si>
    <t>S-13484</t>
  </si>
  <si>
    <t>S-8486</t>
  </si>
  <si>
    <t>S-2515</t>
  </si>
  <si>
    <t>Booklets</t>
  </si>
  <si>
    <t>S-6713</t>
  </si>
  <si>
    <t>S-2516</t>
  </si>
  <si>
    <t>S-7868</t>
  </si>
  <si>
    <t>S-9839</t>
  </si>
  <si>
    <t>S-14219</t>
  </si>
  <si>
    <t>S-16654</t>
  </si>
  <si>
    <t>S-11223</t>
  </si>
  <si>
    <t>S-18267</t>
  </si>
  <si>
    <t>S-16655</t>
  </si>
  <si>
    <t>S-9840</t>
  </si>
  <si>
    <t>S-11224</t>
  </si>
  <si>
    <t>S-15059</t>
  </si>
  <si>
    <t>S-2517</t>
  </si>
  <si>
    <t>S-16656</t>
  </si>
  <si>
    <t>16 x 12 x 4"</t>
  </si>
  <si>
    <t>S-18268</t>
  </si>
  <si>
    <t>S-18269</t>
  </si>
  <si>
    <t>S-15060</t>
  </si>
  <si>
    <t>S-11225</t>
  </si>
  <si>
    <t>18 x 12 x 3"</t>
  </si>
  <si>
    <t>S-2425</t>
  </si>
  <si>
    <t>24 1/2 x 14 1/2 x 4 1/2"</t>
  </si>
  <si>
    <t>S-2426</t>
  </si>
  <si>
    <t>S-16840</t>
  </si>
  <si>
    <t>4 x 4 x 4"</t>
  </si>
  <si>
    <t>Mug</t>
  </si>
  <si>
    <t>S-15482</t>
  </si>
  <si>
    <t>6 x 6 x 1"</t>
  </si>
  <si>
    <t>S-13215*</t>
  </si>
  <si>
    <t>S-19114</t>
  </si>
  <si>
    <t>8 x 8 x 8"</t>
  </si>
  <si>
    <t>S-12694*</t>
  </si>
  <si>
    <t>S-19115</t>
  </si>
  <si>
    <t>S-13216</t>
  </si>
  <si>
    <t>10 x 10 x 5"</t>
  </si>
  <si>
    <t>S-12695*</t>
  </si>
  <si>
    <t>S-14191</t>
  </si>
  <si>
    <t>S-19116</t>
  </si>
  <si>
    <t>S-12696*</t>
  </si>
  <si>
    <t>S-13217*</t>
  </si>
  <si>
    <t>S-14192</t>
  </si>
  <si>
    <t>S-19117</t>
  </si>
  <si>
    <t>S-15483*</t>
  </si>
  <si>
    <t>14 x 10 x 6"</t>
  </si>
  <si>
    <t>S-16841</t>
  </si>
  <si>
    <t>19 x 12 x 3"</t>
  </si>
  <si>
    <t>Oversized Calnedars</t>
  </si>
  <si>
    <t>Chocolate</t>
  </si>
  <si>
    <t>USPS</t>
  </si>
  <si>
    <t>Price</t>
  </si>
  <si>
    <t>Type</t>
  </si>
  <si>
    <t>Size</t>
  </si>
  <si>
    <t>Zone One &amp; Two</t>
  </si>
  <si>
    <t>Zone Three</t>
  </si>
  <si>
    <t>Zone Four</t>
  </si>
  <si>
    <t>Zone Five</t>
  </si>
  <si>
    <t>Zone Six</t>
  </si>
  <si>
    <t>Zone Seven</t>
  </si>
  <si>
    <t>Large Flat Rate Box</t>
  </si>
  <si>
    <t>Medium Flat Rate Box</t>
  </si>
  <si>
    <t>Flat Rate Envelope</t>
  </si>
  <si>
    <t>Under 1 Pound</t>
  </si>
  <si>
    <t>Under 2 Pounds</t>
  </si>
  <si>
    <t>Under 3 Pounds</t>
  </si>
  <si>
    <t>Under 4 Pounds</t>
  </si>
  <si>
    <t>Under 5 Pounds</t>
  </si>
  <si>
    <t>Under 6 Pounds</t>
  </si>
  <si>
    <t>Under 7 Pounds</t>
  </si>
  <si>
    <t>Under 8 Pounds</t>
  </si>
  <si>
    <t>Under 9 Pounds</t>
  </si>
  <si>
    <t>Under 10 Pounds</t>
  </si>
  <si>
    <t>Fedex 3 Day</t>
  </si>
  <si>
    <t>Fedex 2 Day</t>
  </si>
  <si>
    <t>Fedex Standard Overnight</t>
  </si>
  <si>
    <t>UPS Next Day Air Saver</t>
  </si>
  <si>
    <t>UPS Two Day Air</t>
  </si>
  <si>
    <t>UPS Three Day Select</t>
  </si>
  <si>
    <t>UPS Domestic Ground</t>
  </si>
  <si>
    <t>Zone Eight</t>
  </si>
  <si>
    <t>Cratejoy Subscription Box Budgeting Tool</t>
  </si>
  <si>
    <t>Create your budget for your subscription box company and find out how much you need to charge to make a profit and make money!</t>
  </si>
  <si>
    <t>Step One</t>
  </si>
  <si>
    <t>How much will it cost to ship one box?</t>
  </si>
  <si>
    <t>Shipping Carrier</t>
  </si>
  <si>
    <t>Weight of Box</t>
  </si>
  <si>
    <t>Quantity</t>
  </si>
  <si>
    <t>FedEx 3 Day</t>
  </si>
  <si>
    <t>FedEx 2 Day</t>
  </si>
  <si>
    <t>FedEx Standard Overnight</t>
  </si>
  <si>
    <t>USPSUnder1pound</t>
  </si>
  <si>
    <t>Carriers</t>
  </si>
  <si>
    <t>Low</t>
  </si>
  <si>
    <t>High</t>
  </si>
  <si>
    <t>Black</t>
  </si>
  <si>
    <t>Green</t>
  </si>
  <si>
    <t>Navy</t>
  </si>
  <si>
    <t>Red</t>
  </si>
  <si>
    <t>White Gloss</t>
  </si>
  <si>
    <r>
      <rPr>
        <i/>
        <sz val="13"/>
        <color rgb="FF000000"/>
        <rFont val="Arial"/>
      </rPr>
      <t>(min)</t>
    </r>
    <r>
      <rPr>
        <sz val="13"/>
        <color rgb="FF000000"/>
        <rFont val="Arial"/>
      </rPr>
      <t xml:space="preserve"> 5.05</t>
    </r>
  </si>
  <si>
    <r>
      <rPr>
        <i/>
        <sz val="13"/>
        <color rgb="FF000000"/>
        <rFont val="Arial"/>
      </rPr>
      <t>(avg)</t>
    </r>
    <r>
      <rPr>
        <sz val="13"/>
        <color rgb="FF000000"/>
        <rFont val="Arial"/>
      </rPr>
      <t xml:space="preserve"> 5.54</t>
    </r>
  </si>
  <si>
    <r>
      <rPr>
        <i/>
        <sz val="13"/>
        <color rgb="FF000000"/>
        <rFont val="Arial"/>
      </rPr>
      <t>(max)</t>
    </r>
    <r>
      <rPr>
        <sz val="13"/>
        <color rgb="FF000000"/>
        <rFont val="Arial"/>
      </rPr>
      <t xml:space="preserve"> 6.51</t>
    </r>
  </si>
  <si>
    <t>(min) 12.25</t>
  </si>
  <si>
    <t>(avg) 12.45</t>
  </si>
  <si>
    <t>(max) 16.5</t>
  </si>
  <si>
    <t>Minimum Order Required</t>
  </si>
  <si>
    <t>Box Colors</t>
  </si>
  <si>
    <t>50-100</t>
  </si>
  <si>
    <t>Total cost of products in an individual box</t>
  </si>
  <si>
    <t>Total Cost of Box</t>
  </si>
  <si>
    <t>Shipping Cost</t>
  </si>
  <si>
    <t>What do you want to charge the customer?</t>
  </si>
  <si>
    <t>Processing Fee</t>
  </si>
  <si>
    <t>Individual Box Profit</t>
  </si>
  <si>
    <t>Step Two: Existing Audience Size</t>
  </si>
  <si>
    <t>Fan Location</t>
  </si>
  <si>
    <t>Audience Size</t>
  </si>
  <si>
    <t>Blog Site</t>
  </si>
  <si>
    <t>Facebook Page</t>
  </si>
  <si>
    <t>Twitter Page</t>
  </si>
  <si>
    <t>Email Addresses</t>
  </si>
  <si>
    <t>Other</t>
  </si>
  <si>
    <t>Expected Customers</t>
  </si>
  <si>
    <t>Packaging Materials (Tissue, informational card, etc)</t>
  </si>
  <si>
    <t>Box Price*</t>
  </si>
  <si>
    <t>*Box Costs are based off box prices at Uline.com</t>
  </si>
  <si>
    <t>Step Three: Yearly Expenses</t>
  </si>
  <si>
    <t>Expense</t>
  </si>
  <si>
    <t>Cost</t>
  </si>
  <si>
    <t>Salaries</t>
  </si>
  <si>
    <t>Health Insurance</t>
  </si>
  <si>
    <t>Telephone</t>
  </si>
  <si>
    <t>Travel</t>
  </si>
  <si>
    <t>Unanticipated Expenses</t>
  </si>
  <si>
    <t>Rent</t>
  </si>
  <si>
    <t>Building Insurance</t>
  </si>
  <si>
    <t>Web Hosting</t>
  </si>
  <si>
    <t>Email Hosting</t>
  </si>
  <si>
    <t>Step Four: Profit</t>
  </si>
  <si>
    <t>First Year Profit</t>
  </si>
  <si>
    <t>Second Year Profit</t>
  </si>
  <si>
    <t>Third Year Profit</t>
  </si>
  <si>
    <t>Month One</t>
  </si>
  <si>
    <t>Month Two</t>
  </si>
  <si>
    <t>Month Three</t>
  </si>
  <si>
    <t>Month Four</t>
  </si>
  <si>
    <t>Month Five</t>
  </si>
  <si>
    <t>Month Six</t>
  </si>
  <si>
    <t>Month Seven</t>
  </si>
  <si>
    <t>Month Eight</t>
  </si>
  <si>
    <t>Month Nine</t>
  </si>
  <si>
    <t>Month Ten</t>
  </si>
  <si>
    <t>Month Eleven</t>
  </si>
  <si>
    <t>Month Twelve</t>
  </si>
  <si>
    <t>Blog</t>
  </si>
  <si>
    <t>Facebook</t>
  </si>
  <si>
    <t>Twitter</t>
  </si>
  <si>
    <t>Email</t>
  </si>
  <si>
    <t>Total</t>
  </si>
  <si>
    <t>Estimated Boxes Sent</t>
  </si>
  <si>
    <t>Total Revenue</t>
  </si>
  <si>
    <t>Total Cost</t>
  </si>
  <si>
    <t>Total Profit</t>
  </si>
  <si>
    <t>Year One</t>
  </si>
  <si>
    <t>Year One Totals</t>
  </si>
  <si>
    <t>Year Two</t>
  </si>
  <si>
    <t>Year Three</t>
  </si>
  <si>
    <t>Year Two Totals</t>
  </si>
  <si>
    <t>Month Thirteen</t>
  </si>
  <si>
    <t>Month Fourteen</t>
  </si>
  <si>
    <t>Month Fifteen</t>
  </si>
  <si>
    <t>Month Sixteen</t>
  </si>
  <si>
    <t>Month Seventeen</t>
  </si>
  <si>
    <t>Month Eighteen</t>
  </si>
  <si>
    <t>Month Nineteen</t>
  </si>
  <si>
    <t>Month Twenty</t>
  </si>
  <si>
    <t>Month Twenty-One</t>
  </si>
  <si>
    <t>Month Twenty-Two</t>
  </si>
  <si>
    <t>Month Twenty-Three</t>
  </si>
  <si>
    <t>Month Twenty-Four</t>
  </si>
  <si>
    <t>Year Three Totals</t>
  </si>
  <si>
    <t>Month Thirty</t>
  </si>
  <si>
    <t>Month Twenty-Five</t>
  </si>
  <si>
    <t>Month Twenty-Six</t>
  </si>
  <si>
    <t>Month Twenty-Seven</t>
  </si>
  <si>
    <t>Month Twenty-Eight</t>
  </si>
  <si>
    <t>Month Twenty-Nine</t>
  </si>
  <si>
    <t>Month Thirty-One</t>
  </si>
  <si>
    <t>Month Thirty-Two</t>
  </si>
  <si>
    <t>Month Thirty-Three</t>
  </si>
  <si>
    <t>Month Thirty-Four</t>
  </si>
  <si>
    <t>Month Thirty-Five</t>
  </si>
  <si>
    <t>Month Thirty-Six</t>
  </si>
  <si>
    <t>(min) 13.00</t>
  </si>
  <si>
    <t>(avg) 15.55</t>
  </si>
  <si>
    <t>(max) 20.8</t>
  </si>
  <si>
    <t>(min) 19.9</t>
  </si>
  <si>
    <t>(avg) 41.4</t>
  </si>
  <si>
    <t>(max) 49.25</t>
  </si>
  <si>
    <t>(min) 13</t>
  </si>
  <si>
    <t>(min) 9.7</t>
  </si>
  <si>
    <t>(min) 5.84</t>
  </si>
  <si>
    <t>(avg) 6.69</t>
  </si>
  <si>
    <t>(max) 7.21</t>
  </si>
  <si>
    <t>upsnextdayairsaverunder</t>
  </si>
  <si>
    <t>Small Flat Rate Box</t>
  </si>
  <si>
    <t>(flt) 16.85</t>
  </si>
  <si>
    <t>(flt) 12.35</t>
  </si>
  <si>
    <t>(flt) 5.80</t>
  </si>
  <si>
    <t>(flt) 5.60</t>
  </si>
  <si>
    <t>First Year Revenue</t>
  </si>
  <si>
    <t>First Year Cost</t>
  </si>
  <si>
    <t>Second Year Revenue</t>
  </si>
  <si>
    <t>Third Year Revenue</t>
  </si>
  <si>
    <t>Second Year Costs</t>
  </si>
  <si>
    <t>Third Year Costs</t>
  </si>
  <si>
    <t>Instructions:</t>
  </si>
  <si>
    <t>Growth Rate*</t>
  </si>
  <si>
    <t>*Based on market average</t>
  </si>
  <si>
    <t>Average Conversion*</t>
  </si>
  <si>
    <t>Monthly Churn Estimation*</t>
  </si>
  <si>
    <t>Box Color</t>
  </si>
  <si>
    <t>Blog Followers</t>
  </si>
  <si>
    <t>Facebook Fans</t>
  </si>
  <si>
    <t>Twitter Followers</t>
  </si>
  <si>
    <t>Email Address on Hand</t>
  </si>
  <si>
    <t>*Based on market average for ecommerce transactions</t>
  </si>
  <si>
    <t xml:space="preserve">Adjust all green boxes to come up with your own subscription box company budget! *Dark Green boxes are drop down menu's </t>
  </si>
  <si>
    <t>Get the Exact Zone Rules here</t>
  </si>
  <si>
    <t>UPS Zone Rules</t>
  </si>
  <si>
    <t>http://www.ups.com/content/us/en/shipping/cost/zones/continental_us.html#Step+1%3A+Determine+Your+Zone+for+Shipping+Within+the+U%2ES%2E+and+to+Puerto+Rico</t>
  </si>
  <si>
    <t>USPS Zone Rules</t>
  </si>
  <si>
    <t>http://postcalc.usps.gov/Zonecharts/</t>
  </si>
  <si>
    <t>Fedex Zone Rules</t>
  </si>
  <si>
    <t>http://www.fedex.com/ratetools/RateToolsMain.do</t>
  </si>
  <si>
    <t>8 x 8 x 3" Small Frames</t>
  </si>
  <si>
    <t>DHL Global Plus</t>
  </si>
  <si>
    <t>Charge Back Costs*</t>
  </si>
  <si>
    <t>(avg) 11.16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</si>
</sst>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rgb="FF000000"/>
      <name val="Arial"/>
    </font>
    <font>
      <sz val="13"/>
      <color theme="1"/>
      <name val="Arial"/>
    </font>
    <font>
      <b/>
      <sz val="13"/>
      <color rgb="FF000000"/>
      <name val="Arial"/>
    </font>
    <font>
      <b/>
      <sz val="13"/>
      <color theme="1"/>
      <name val="Arial"/>
    </font>
    <font>
      <b/>
      <sz val="13"/>
      <color theme="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sz val="14"/>
      <color rgb="FF000000"/>
      <name val="Arial"/>
    </font>
    <font>
      <sz val="12"/>
      <color rgb="FF000000"/>
      <name val="Arial"/>
    </font>
    <font>
      <b/>
      <sz val="12"/>
      <color theme="1"/>
      <name val="Arial"/>
    </font>
    <font>
      <sz val="13"/>
      <name val="Arial"/>
    </font>
    <font>
      <i/>
      <sz val="13"/>
      <color rgb="FF000000"/>
      <name val="Arial"/>
    </font>
    <font>
      <b/>
      <sz val="16"/>
      <name val="Arial"/>
    </font>
    <font>
      <b/>
      <sz val="13"/>
      <name val="Arial"/>
    </font>
    <font>
      <sz val="21.6"/>
      <color rgb="FFFFFFFF"/>
      <name val="Arial"/>
    </font>
    <font>
      <i/>
      <sz val="12"/>
      <color theme="1"/>
      <name val="Arial"/>
    </font>
    <font>
      <sz val="9"/>
      <color indexed="81"/>
      <name val="Calibri"/>
      <family val="2"/>
    </font>
    <font>
      <i/>
      <sz val="9"/>
      <color indexed="8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BBE6C7"/>
        <bgColor theme="9" tint="0.599993896298104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900"/>
        <bgColor indexed="64"/>
      </patternFill>
    </fill>
    <fill>
      <patternFill patternType="solid">
        <fgColor rgb="FF00B000"/>
        <bgColor indexed="64"/>
      </patternFill>
    </fill>
    <fill>
      <patternFill patternType="solid">
        <fgColor rgb="FF58C981"/>
        <bgColor theme="9" tint="0.5999938962981048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217C22"/>
      </left>
      <right style="thin">
        <color rgb="FF217C22"/>
      </right>
      <top style="thin">
        <color rgb="FF217C22"/>
      </top>
      <bottom style="thin">
        <color rgb="FF217C22"/>
      </bottom>
      <diagonal/>
    </border>
    <border>
      <left style="thin">
        <color rgb="FF217C22"/>
      </left>
      <right style="thin">
        <color auto="1"/>
      </right>
      <top style="thin">
        <color auto="1"/>
      </top>
      <bottom/>
      <diagonal/>
    </border>
    <border>
      <left style="thin">
        <color rgb="FF217C22"/>
      </left>
      <right style="thin">
        <color auto="1"/>
      </right>
      <top style="thin">
        <color rgb="FF217C22"/>
      </top>
      <bottom style="thin">
        <color rgb="FF217C22"/>
      </bottom>
      <diagonal/>
    </border>
    <border>
      <left/>
      <right style="thin">
        <color auto="1"/>
      </right>
      <top style="thin">
        <color rgb="FF217C22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08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8" fontId="0" fillId="0" borderId="0" xfId="0" applyNumberFormat="1"/>
    <xf numFmtId="8" fontId="2" fillId="0" borderId="0" xfId="0" applyNumberFormat="1" applyFont="1"/>
    <xf numFmtId="0" fontId="4" fillId="0" borderId="0" xfId="0" applyFont="1"/>
    <xf numFmtId="0" fontId="5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6" fontId="3" fillId="0" borderId="0" xfId="0" applyNumberFormat="1" applyFont="1"/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0" fontId="3" fillId="0" borderId="0" xfId="0" applyFont="1" applyBorder="1"/>
    <xf numFmtId="0" fontId="2" fillId="0" borderId="10" xfId="0" applyFont="1" applyBorder="1"/>
    <xf numFmtId="10" fontId="0" fillId="0" borderId="0" xfId="0" applyNumberFormat="1"/>
    <xf numFmtId="0" fontId="9" fillId="0" borderId="2" xfId="0" applyFont="1" applyBorder="1"/>
    <xf numFmtId="0" fontId="9" fillId="0" borderId="0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15" fillId="4" borderId="9" xfId="0" applyFont="1" applyFill="1" applyBorder="1"/>
    <xf numFmtId="0" fontId="13" fillId="4" borderId="2" xfId="0" applyFont="1" applyFill="1" applyBorder="1"/>
    <xf numFmtId="0" fontId="13" fillId="4" borderId="3" xfId="0" applyFont="1" applyFill="1" applyBorder="1"/>
    <xf numFmtId="0" fontId="10" fillId="4" borderId="12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164" fontId="5" fillId="5" borderId="11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164" fontId="5" fillId="4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3" fillId="0" borderId="10" xfId="0" applyFont="1" applyBorder="1"/>
    <xf numFmtId="0" fontId="13" fillId="0" borderId="0" xfId="0" applyFont="1" applyBorder="1"/>
    <xf numFmtId="0" fontId="13" fillId="0" borderId="11" xfId="0" applyFont="1" applyBorder="1"/>
    <xf numFmtId="9" fontId="13" fillId="0" borderId="0" xfId="0" applyNumberFormat="1" applyFont="1" applyBorder="1"/>
    <xf numFmtId="1" fontId="13" fillId="0" borderId="0" xfId="0" applyNumberFormat="1" applyFont="1" applyBorder="1"/>
    <xf numFmtId="0" fontId="4" fillId="0" borderId="0" xfId="0" applyFont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8" fontId="13" fillId="0" borderId="11" xfId="0" applyNumberFormat="1" applyFont="1" applyBorder="1"/>
    <xf numFmtId="0" fontId="13" fillId="0" borderId="10" xfId="0" applyFont="1" applyFill="1" applyBorder="1"/>
    <xf numFmtId="8" fontId="13" fillId="0" borderId="11" xfId="0" applyNumberFormat="1" applyFont="1" applyFill="1" applyBorder="1"/>
    <xf numFmtId="3" fontId="13" fillId="0" borderId="0" xfId="0" applyNumberFormat="1" applyFont="1" applyBorder="1"/>
    <xf numFmtId="1" fontId="13" fillId="0" borderId="11" xfId="0" applyNumberFormat="1" applyFont="1" applyBorder="1"/>
    <xf numFmtId="8" fontId="13" fillId="0" borderId="0" xfId="0" applyNumberFormat="1" applyFont="1" applyBorder="1"/>
    <xf numFmtId="8" fontId="13" fillId="0" borderId="13" xfId="0" applyNumberFormat="1" applyFont="1" applyBorder="1"/>
    <xf numFmtId="8" fontId="13" fillId="0" borderId="14" xfId="0" applyNumberFormat="1" applyFont="1" applyBorder="1"/>
    <xf numFmtId="1" fontId="13" fillId="5" borderId="13" xfId="0" applyNumberFormat="1" applyFont="1" applyFill="1" applyBorder="1"/>
    <xf numFmtId="1" fontId="13" fillId="5" borderId="14" xfId="0" applyNumberFormat="1" applyFont="1" applyFill="1" applyBorder="1"/>
    <xf numFmtId="164" fontId="13" fillId="0" borderId="11" xfId="0" applyNumberFormat="1" applyFont="1" applyBorder="1"/>
    <xf numFmtId="164" fontId="13" fillId="0" borderId="14" xfId="0" applyNumberFormat="1" applyFont="1" applyBorder="1"/>
    <xf numFmtId="3" fontId="13" fillId="0" borderId="11" xfId="0" applyNumberFormat="1" applyFont="1" applyBorder="1"/>
    <xf numFmtId="0" fontId="4" fillId="0" borderId="0" xfId="0" applyFont="1" applyAlignment="1"/>
    <xf numFmtId="0" fontId="4" fillId="0" borderId="1" xfId="0" applyFont="1" applyBorder="1"/>
    <xf numFmtId="0" fontId="2" fillId="0" borderId="1" xfId="0" applyFont="1" applyBorder="1"/>
    <xf numFmtId="8" fontId="2" fillId="0" borderId="1" xfId="0" applyNumberFormat="1" applyFont="1" applyBorder="1"/>
    <xf numFmtId="0" fontId="3" fillId="0" borderId="1" xfId="0" applyFont="1" applyBorder="1"/>
    <xf numFmtId="0" fontId="5" fillId="0" borderId="1" xfId="0" applyFont="1" applyBorder="1"/>
    <xf numFmtId="164" fontId="13" fillId="0" borderId="14" xfId="0" applyNumberFormat="1" applyFont="1" applyFill="1" applyBorder="1"/>
    <xf numFmtId="9" fontId="13" fillId="0" borderId="18" xfId="1" applyFont="1" applyFill="1" applyBorder="1" applyAlignment="1">
      <alignment vertical="center"/>
    </xf>
    <xf numFmtId="0" fontId="13" fillId="0" borderId="9" xfId="0" applyFont="1" applyBorder="1"/>
    <xf numFmtId="8" fontId="13" fillId="0" borderId="3" xfId="0" applyNumberFormat="1" applyFont="1" applyBorder="1"/>
    <xf numFmtId="0" fontId="9" fillId="0" borderId="10" xfId="0" applyFont="1" applyBorder="1"/>
    <xf numFmtId="0" fontId="9" fillId="0" borderId="0" xfId="0" applyFont="1" applyAlignment="1">
      <alignment vertical="center"/>
    </xf>
    <xf numFmtId="0" fontId="11" fillId="0" borderId="0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14" xfId="0" applyFont="1" applyBorder="1"/>
    <xf numFmtId="0" fontId="13" fillId="0" borderId="4" xfId="0" applyFont="1" applyBorder="1"/>
    <xf numFmtId="0" fontId="13" fillId="0" borderId="19" xfId="0" applyFont="1" applyBorder="1"/>
    <xf numFmtId="0" fontId="13" fillId="5" borderId="5" xfId="0" applyFont="1" applyFill="1" applyBorder="1"/>
    <xf numFmtId="0" fontId="13" fillId="0" borderId="5" xfId="0" applyFont="1" applyBorder="1"/>
    <xf numFmtId="0" fontId="16" fillId="0" borderId="0" xfId="0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6" fillId="0" borderId="4" xfId="0" applyNumberFormat="1" applyFont="1" applyBorder="1" applyAlignment="1">
      <alignment horizontal="right"/>
    </xf>
    <xf numFmtId="0" fontId="13" fillId="8" borderId="15" xfId="0" applyNumberFormat="1" applyFont="1" applyFill="1" applyBorder="1" applyAlignment="1" applyProtection="1">
      <alignment vertical="center"/>
      <protection locked="0"/>
    </xf>
    <xf numFmtId="164" fontId="13" fillId="3" borderId="15" xfId="0" applyNumberFormat="1" applyFont="1" applyFill="1" applyBorder="1" applyAlignment="1" applyProtection="1">
      <alignment vertical="center"/>
      <protection locked="0"/>
    </xf>
    <xf numFmtId="10" fontId="13" fillId="8" borderId="15" xfId="1" applyNumberFormat="1" applyFont="1" applyFill="1" applyBorder="1" applyAlignment="1" applyProtection="1">
      <alignment vertical="center"/>
      <protection locked="0"/>
    </xf>
    <xf numFmtId="0" fontId="13" fillId="3" borderId="15" xfId="0" applyNumberFormat="1" applyFont="1" applyFill="1" applyBorder="1" applyAlignment="1" applyProtection="1">
      <alignment vertical="center"/>
      <protection locked="0"/>
    </xf>
    <xf numFmtId="9" fontId="13" fillId="0" borderId="11" xfId="0" applyNumberFormat="1" applyFont="1" applyBorder="1" applyProtection="1">
      <protection locked="0"/>
    </xf>
    <xf numFmtId="0" fontId="13" fillId="0" borderId="0" xfId="0" applyFont="1" applyBorder="1" applyProtection="1">
      <protection locked="0"/>
    </xf>
    <xf numFmtId="9" fontId="13" fillId="3" borderId="15" xfId="1" applyFont="1" applyFill="1" applyBorder="1" applyAlignment="1" applyProtection="1">
      <alignment vertical="center"/>
      <protection locked="0"/>
    </xf>
    <xf numFmtId="0" fontId="13" fillId="0" borderId="11" xfId="0" applyFont="1" applyBorder="1" applyProtection="1">
      <protection locked="0"/>
    </xf>
    <xf numFmtId="164" fontId="13" fillId="3" borderId="17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/>
    <xf numFmtId="0" fontId="7" fillId="0" borderId="0" xfId="304"/>
    <xf numFmtId="0" fontId="15" fillId="4" borderId="6" xfId="0" applyFont="1" applyFill="1" applyBorder="1" applyAlignment="1">
      <alignment horizontal="left" vertical="center"/>
    </xf>
    <xf numFmtId="0" fontId="15" fillId="4" borderId="7" xfId="0" applyFont="1" applyFill="1" applyBorder="1" applyAlignment="1">
      <alignment horizontal="left" vertical="center"/>
    </xf>
    <xf numFmtId="0" fontId="15" fillId="4" borderId="8" xfId="0" applyFont="1" applyFill="1" applyBorder="1" applyAlignment="1">
      <alignment horizontal="left" vertical="center"/>
    </xf>
    <xf numFmtId="0" fontId="6" fillId="6" borderId="0" xfId="0" applyFont="1" applyFill="1" applyAlignment="1">
      <alignment horizontal="left"/>
    </xf>
    <xf numFmtId="0" fontId="15" fillId="4" borderId="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8" fillId="0" borderId="2" xfId="0" applyFont="1" applyBorder="1" applyAlignment="1">
      <alignment horizontal="right"/>
    </xf>
    <xf numFmtId="0" fontId="6" fillId="7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4" fillId="0" borderId="1" xfId="0" applyFont="1" applyBorder="1" applyAlignment="1">
      <alignment horizontal="center"/>
    </xf>
  </cellXfs>
  <cellStyles count="30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url?q=http://www.ups.com/content/us/en/shipping/cost/zones/continental_us.html%23Step%2B1%3A%2BDetermine%2BYour%2BZone%2Bfor%2BShipping%2BWithin%2Bthe%2BU%2ES%2E%2Band%2Bto%2BPuerto%2BRico&amp;sa=D&amp;usg=ALhdy29CwDQSwden_s64ZMCkl2kOXBHWUg" TargetMode="External"/><Relationship Id="rId2" Type="http://schemas.openxmlformats.org/officeDocument/2006/relationships/hyperlink" Target="https://www.google.com/url?q=http://postcalc.usps.gov/Zonecharts/&amp;sa=D&amp;usg=ALhdy2_vHju8ct-yivONvqwf2hIZbg9ZUg" TargetMode="External"/><Relationship Id="rId3" Type="http://schemas.openxmlformats.org/officeDocument/2006/relationships/hyperlink" Target="https://www.google.com/url?q=http://www.fedex.com/ratetools/RateToolsMain.do&amp;sa=D&amp;usg=ALhdy2-dLBO77iO_UVLXTwIzdrJqbyZul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6"/>
  <sheetViews>
    <sheetView showGridLines="0" tabSelected="1" showRuler="0" workbookViewId="0">
      <selection activeCell="C10" sqref="C10"/>
    </sheetView>
  </sheetViews>
  <sheetFormatPr baseColWidth="10" defaultRowHeight="15" x14ac:dyDescent="0"/>
  <cols>
    <col min="1" max="1" width="26.83203125" style="7" customWidth="1"/>
    <col min="2" max="2" width="38" style="7" bestFit="1" customWidth="1"/>
    <col min="3" max="3" width="16.1640625" style="7" customWidth="1"/>
    <col min="4" max="5" width="10.83203125" style="7"/>
    <col min="6" max="6" width="23.83203125" style="7" customWidth="1"/>
    <col min="7" max="7" width="20.33203125" style="7" customWidth="1"/>
    <col min="8" max="8" width="20.5" style="7" bestFit="1" customWidth="1"/>
    <col min="9" max="9" width="19.5" style="7" bestFit="1" customWidth="1"/>
    <col min="10" max="10" width="22.6640625" style="7" bestFit="1" customWidth="1"/>
    <col min="11" max="11" width="21.6640625" style="7" bestFit="1" customWidth="1"/>
    <col min="12" max="12" width="21" style="7" bestFit="1" customWidth="1"/>
    <col min="13" max="13" width="17.5" style="7" bestFit="1" customWidth="1"/>
    <col min="14" max="15" width="19.1640625" style="7" bestFit="1" customWidth="1"/>
    <col min="16" max="16" width="21" style="7" bestFit="1" customWidth="1"/>
    <col min="17" max="17" width="20.33203125" style="7" bestFit="1" customWidth="1"/>
    <col min="18" max="18" width="22.1640625" style="7" bestFit="1" customWidth="1"/>
    <col min="19" max="19" width="21" style="7" bestFit="1" customWidth="1"/>
    <col min="20" max="20" width="19.1640625" style="7" bestFit="1" customWidth="1"/>
    <col min="21" max="16384" width="10.83203125" style="7"/>
  </cols>
  <sheetData>
    <row r="1" spans="1:20" ht="26">
      <c r="A1" s="116" t="s">
        <v>390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7" customHeight="1">
      <c r="A2" s="115" t="s">
        <v>391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0"/>
      <c r="O2" s="110"/>
      <c r="P2" s="110"/>
      <c r="Q2" s="110"/>
      <c r="R2" s="110"/>
      <c r="S2" s="110"/>
      <c r="T2" s="110"/>
    </row>
    <row r="3" spans="1:20" ht="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0" ht="16">
      <c r="A4" s="7" t="s">
        <v>526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0" ht="16">
      <c r="A5" s="7" t="s">
        <v>537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0" ht="16">
      <c r="A6" s="2"/>
      <c r="B6" s="2"/>
      <c r="C6" s="2"/>
      <c r="D6" s="2"/>
      <c r="E6" s="2"/>
      <c r="F6" s="2"/>
    </row>
    <row r="7" spans="1:20" ht="22" customHeight="1">
      <c r="A7" s="23" t="s">
        <v>392</v>
      </c>
      <c r="B7" s="24"/>
      <c r="C7" s="25"/>
      <c r="D7" s="2"/>
      <c r="E7" s="8"/>
      <c r="F7" s="111" t="s">
        <v>473</v>
      </c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1:20" ht="17">
      <c r="A8" s="26" t="s">
        <v>393</v>
      </c>
      <c r="B8" s="27"/>
      <c r="C8" s="28"/>
      <c r="D8" s="2"/>
      <c r="E8" s="8"/>
      <c r="F8" s="89"/>
      <c r="G8" s="93" t="s">
        <v>452</v>
      </c>
      <c r="H8" s="93" t="s">
        <v>453</v>
      </c>
      <c r="I8" s="93" t="s">
        <v>454</v>
      </c>
      <c r="J8" s="93" t="s">
        <v>455</v>
      </c>
      <c r="K8" s="93" t="s">
        <v>456</v>
      </c>
      <c r="L8" s="93" t="s">
        <v>457</v>
      </c>
      <c r="M8" s="93" t="s">
        <v>458</v>
      </c>
      <c r="N8" s="93" t="s">
        <v>459</v>
      </c>
      <c r="O8" s="93" t="s">
        <v>460</v>
      </c>
      <c r="P8" s="93" t="s">
        <v>461</v>
      </c>
      <c r="Q8" s="93" t="s">
        <v>462</v>
      </c>
      <c r="R8" s="94" t="s">
        <v>463</v>
      </c>
      <c r="S8" s="95" t="s">
        <v>474</v>
      </c>
    </row>
    <row r="9" spans="1:20" ht="24" customHeight="1">
      <c r="A9" s="31" t="s">
        <v>394</v>
      </c>
      <c r="B9" s="32" t="s">
        <v>395</v>
      </c>
      <c r="C9" s="33" t="s">
        <v>420</v>
      </c>
      <c r="D9" s="10"/>
      <c r="E9" s="2"/>
      <c r="F9" s="90" t="s">
        <v>532</v>
      </c>
      <c r="G9" s="63">
        <f>B27</f>
        <v>1500</v>
      </c>
      <c r="H9" s="50">
        <f>G9*C27</f>
        <v>75</v>
      </c>
      <c r="I9" s="53">
        <f t="shared" ref="I9:R9" si="0">(H9+(H9*$C27))</f>
        <v>78.75</v>
      </c>
      <c r="J9" s="53">
        <f t="shared" si="0"/>
        <v>82.6875</v>
      </c>
      <c r="K9" s="53">
        <f t="shared" si="0"/>
        <v>86.821875000000006</v>
      </c>
      <c r="L9" s="53">
        <f t="shared" si="0"/>
        <v>91.162968750000005</v>
      </c>
      <c r="M9" s="53">
        <f t="shared" si="0"/>
        <v>95.721117187499999</v>
      </c>
      <c r="N9" s="53">
        <f t="shared" si="0"/>
        <v>100.507173046875</v>
      </c>
      <c r="O9" s="53">
        <f t="shared" si="0"/>
        <v>105.53253169921875</v>
      </c>
      <c r="P9" s="53">
        <f t="shared" si="0"/>
        <v>110.80915828417969</v>
      </c>
      <c r="Q9" s="53">
        <f t="shared" si="0"/>
        <v>116.34961619838867</v>
      </c>
      <c r="R9" s="64">
        <f t="shared" si="0"/>
        <v>122.1670970083081</v>
      </c>
      <c r="S9" s="64">
        <f>SUM(G9:R9)</f>
        <v>2565.5090371744704</v>
      </c>
    </row>
    <row r="10" spans="1:20" ht="24" customHeight="1">
      <c r="A10" s="96" t="s">
        <v>359</v>
      </c>
      <c r="B10" s="96" t="s">
        <v>375</v>
      </c>
      <c r="C10" s="96" t="s">
        <v>548</v>
      </c>
      <c r="E10" s="2"/>
      <c r="F10" s="90" t="s">
        <v>533</v>
      </c>
      <c r="G10" s="63">
        <f>B28</f>
        <v>300</v>
      </c>
      <c r="H10" s="50">
        <f>G10*C28</f>
        <v>6</v>
      </c>
      <c r="I10" s="53">
        <f t="shared" ref="I10:R10" si="1">(H10+(H10*$C28))</f>
        <v>6.12</v>
      </c>
      <c r="J10" s="53">
        <f t="shared" si="1"/>
        <v>6.2423999999999999</v>
      </c>
      <c r="K10" s="53">
        <f t="shared" si="1"/>
        <v>6.367248</v>
      </c>
      <c r="L10" s="53">
        <f t="shared" si="1"/>
        <v>6.4945929600000003</v>
      </c>
      <c r="M10" s="53">
        <f t="shared" si="1"/>
        <v>6.6244848192000001</v>
      </c>
      <c r="N10" s="53">
        <f t="shared" si="1"/>
        <v>6.756974515584</v>
      </c>
      <c r="O10" s="53">
        <f t="shared" si="1"/>
        <v>6.8921140058956798</v>
      </c>
      <c r="P10" s="53">
        <f t="shared" si="1"/>
        <v>7.0299562860135936</v>
      </c>
      <c r="Q10" s="53">
        <f t="shared" si="1"/>
        <v>7.170555411733865</v>
      </c>
      <c r="R10" s="64">
        <f t="shared" si="1"/>
        <v>7.3139665199685426</v>
      </c>
      <c r="S10" s="64">
        <f t="shared" ref="S10:S17" si="2">SUM(G10:R10)</f>
        <v>373.01229251839561</v>
      </c>
    </row>
    <row r="11" spans="1:20" ht="21" customHeight="1">
      <c r="A11" s="34"/>
      <c r="B11" s="35"/>
      <c r="C11" s="36"/>
      <c r="D11" s="2"/>
      <c r="E11" s="2"/>
      <c r="F11" s="90" t="s">
        <v>534</v>
      </c>
      <c r="G11" s="63">
        <f>B29</f>
        <v>700</v>
      </c>
      <c r="H11" s="50">
        <f>G11*C29</f>
        <v>7</v>
      </c>
      <c r="I11" s="53">
        <f t="shared" ref="I11:R11" si="3">(H11+(H11*$C29))</f>
        <v>7.07</v>
      </c>
      <c r="J11" s="53">
        <f t="shared" si="3"/>
        <v>7.1407000000000007</v>
      </c>
      <c r="K11" s="53">
        <f t="shared" si="3"/>
        <v>7.2121070000000005</v>
      </c>
      <c r="L11" s="53">
        <f t="shared" si="3"/>
        <v>7.2842280700000002</v>
      </c>
      <c r="M11" s="53">
        <f t="shared" si="3"/>
        <v>7.3570703506999999</v>
      </c>
      <c r="N11" s="53">
        <f t="shared" si="3"/>
        <v>7.4306410542070003</v>
      </c>
      <c r="O11" s="53">
        <f t="shared" si="3"/>
        <v>7.5049474647490699</v>
      </c>
      <c r="P11" s="53">
        <f t="shared" si="3"/>
        <v>7.5799969393965609</v>
      </c>
      <c r="Q11" s="53">
        <f t="shared" si="3"/>
        <v>7.6557969087905269</v>
      </c>
      <c r="R11" s="64">
        <f t="shared" si="3"/>
        <v>7.7323548778784321</v>
      </c>
      <c r="S11" s="64">
        <f t="shared" si="2"/>
        <v>780.96784266572161</v>
      </c>
    </row>
    <row r="12" spans="1:20" ht="24" customHeight="1">
      <c r="A12" s="31" t="s">
        <v>531</v>
      </c>
      <c r="B12" s="32" t="s">
        <v>362</v>
      </c>
      <c r="C12" s="37" t="s">
        <v>434</v>
      </c>
      <c r="D12" s="2"/>
      <c r="E12" s="2"/>
      <c r="F12" s="90" t="s">
        <v>535</v>
      </c>
      <c r="G12" s="63">
        <f>B30</f>
        <v>520</v>
      </c>
      <c r="H12" s="50">
        <f>G12*C30</f>
        <v>15.6</v>
      </c>
      <c r="I12" s="53">
        <f t="shared" ref="I12:R12" si="4">(H12+(H12*$C30))</f>
        <v>16.067999999999998</v>
      </c>
      <c r="J12" s="53">
        <f t="shared" si="4"/>
        <v>16.550039999999999</v>
      </c>
      <c r="K12" s="53">
        <f t="shared" si="4"/>
        <v>17.0465412</v>
      </c>
      <c r="L12" s="53">
        <f t="shared" si="4"/>
        <v>17.557937436</v>
      </c>
      <c r="M12" s="53">
        <f t="shared" si="4"/>
        <v>18.084675559080001</v>
      </c>
      <c r="N12" s="53">
        <f t="shared" si="4"/>
        <v>18.627215825852399</v>
      </c>
      <c r="O12" s="53">
        <f t="shared" si="4"/>
        <v>19.186032300627971</v>
      </c>
      <c r="P12" s="53">
        <f t="shared" si="4"/>
        <v>19.761613269646812</v>
      </c>
      <c r="Q12" s="53">
        <f t="shared" si="4"/>
        <v>20.354461667736217</v>
      </c>
      <c r="R12" s="64">
        <f t="shared" si="4"/>
        <v>20.965095517768304</v>
      </c>
      <c r="S12" s="64">
        <f t="shared" si="2"/>
        <v>719.80161277671164</v>
      </c>
    </row>
    <row r="13" spans="1:20" ht="24" customHeight="1">
      <c r="A13" s="96" t="s">
        <v>272</v>
      </c>
      <c r="B13" s="96" t="s">
        <v>545</v>
      </c>
      <c r="C13" s="43">
        <f>SUMPRODUCT(('Uline Boxes'!A2:A237='Subscription Budget'!A13)*('Uline Boxes'!E2:E237='Subscription Budget'!B13)*('Uline Boxes'!G2:G237))</f>
        <v>0.7</v>
      </c>
      <c r="D13" s="2"/>
      <c r="F13" s="90" t="s">
        <v>431</v>
      </c>
      <c r="G13" s="63">
        <f>B31</f>
        <v>0</v>
      </c>
      <c r="H13" s="50">
        <f>G13*C31</f>
        <v>0</v>
      </c>
      <c r="I13" s="53">
        <f t="shared" ref="I13:R13" si="5">(H13+(H13*$C31))</f>
        <v>0</v>
      </c>
      <c r="J13" s="53">
        <f t="shared" si="5"/>
        <v>0</v>
      </c>
      <c r="K13" s="53">
        <f t="shared" si="5"/>
        <v>0</v>
      </c>
      <c r="L13" s="53">
        <f t="shared" si="5"/>
        <v>0</v>
      </c>
      <c r="M13" s="53">
        <f t="shared" si="5"/>
        <v>0</v>
      </c>
      <c r="N13" s="53">
        <f t="shared" si="5"/>
        <v>0</v>
      </c>
      <c r="O13" s="53">
        <f t="shared" si="5"/>
        <v>0</v>
      </c>
      <c r="P13" s="53">
        <f t="shared" si="5"/>
        <v>0</v>
      </c>
      <c r="Q13" s="53">
        <f t="shared" si="5"/>
        <v>0</v>
      </c>
      <c r="R13" s="64">
        <f t="shared" si="5"/>
        <v>0</v>
      </c>
      <c r="S13" s="64">
        <f t="shared" si="2"/>
        <v>0</v>
      </c>
    </row>
    <row r="14" spans="1:20" ht="20" customHeight="1">
      <c r="A14" s="44"/>
      <c r="B14" s="44"/>
      <c r="C14" s="45"/>
      <c r="D14" s="2"/>
      <c r="F14" s="90" t="s">
        <v>468</v>
      </c>
      <c r="G14" s="63">
        <f>SUM(G9:G13)</f>
        <v>3020</v>
      </c>
      <c r="H14" s="63">
        <f>SUM(H9:H13)</f>
        <v>103.6</v>
      </c>
      <c r="I14" s="63">
        <f t="shared" ref="I14:Q14" si="6">SUM(I9:I13)</f>
        <v>108.008</v>
      </c>
      <c r="J14" s="63">
        <f t="shared" si="6"/>
        <v>112.62063999999999</v>
      </c>
      <c r="K14" s="63">
        <f t="shared" si="6"/>
        <v>117.44777120000001</v>
      </c>
      <c r="L14" s="63">
        <f t="shared" si="6"/>
        <v>122.49972721600001</v>
      </c>
      <c r="M14" s="63">
        <f t="shared" si="6"/>
        <v>127.78734791648</v>
      </c>
      <c r="N14" s="63">
        <f t="shared" si="6"/>
        <v>133.32200444251839</v>
      </c>
      <c r="O14" s="63">
        <f t="shared" si="6"/>
        <v>139.11562547049147</v>
      </c>
      <c r="P14" s="63">
        <f t="shared" si="6"/>
        <v>145.18072477923667</v>
      </c>
      <c r="Q14" s="63">
        <f t="shared" si="6"/>
        <v>151.53043018664928</v>
      </c>
      <c r="R14" s="51">
        <v>157</v>
      </c>
      <c r="S14" s="64">
        <f t="shared" si="2"/>
        <v>4438.1122712113747</v>
      </c>
    </row>
    <row r="15" spans="1:20" ht="24" customHeight="1">
      <c r="A15" s="38" t="s">
        <v>418</v>
      </c>
      <c r="B15" s="39"/>
      <c r="C15" s="97">
        <v>10</v>
      </c>
      <c r="F15" s="91" t="s">
        <v>469</v>
      </c>
      <c r="G15" s="68">
        <f>G14*$B33</f>
        <v>151</v>
      </c>
      <c r="H15" s="68">
        <f t="shared" ref="H15:R15" si="7">(G15-(G15*$B35))+(H14*$B33)</f>
        <v>141.08000000000001</v>
      </c>
      <c r="I15" s="68">
        <f t="shared" si="7"/>
        <v>132.3724</v>
      </c>
      <c r="J15" s="68">
        <f t="shared" si="7"/>
        <v>124.766192</v>
      </c>
      <c r="K15" s="68">
        <f t="shared" si="7"/>
        <v>118.16196136000001</v>
      </c>
      <c r="L15" s="68">
        <f t="shared" si="7"/>
        <v>112.47075158480001</v>
      </c>
      <c r="M15" s="68">
        <f t="shared" si="7"/>
        <v>107.61304382214401</v>
      </c>
      <c r="N15" s="68">
        <f t="shared" si="7"/>
        <v>103.51783966205552</v>
      </c>
      <c r="O15" s="68">
        <f t="shared" si="7"/>
        <v>100.12183696937454</v>
      </c>
      <c r="P15" s="68">
        <f t="shared" si="7"/>
        <v>97.368689511398912</v>
      </c>
      <c r="Q15" s="68">
        <f t="shared" si="7"/>
        <v>95.208342069591481</v>
      </c>
      <c r="R15" s="69">
        <f t="shared" si="7"/>
        <v>93.537507862632324</v>
      </c>
      <c r="S15" s="69">
        <f t="shared" si="2"/>
        <v>1377.218564841997</v>
      </c>
    </row>
    <row r="16" spans="1:20" ht="24" customHeight="1">
      <c r="A16" s="34" t="s">
        <v>433</v>
      </c>
      <c r="B16" s="35"/>
      <c r="C16" s="97">
        <v>0.1</v>
      </c>
      <c r="F16" s="90" t="s">
        <v>470</v>
      </c>
      <c r="G16" s="65">
        <f t="shared" ref="G16:R16" si="8">G15*$C17</f>
        <v>6795</v>
      </c>
      <c r="H16" s="65">
        <f t="shared" si="8"/>
        <v>6348.6</v>
      </c>
      <c r="I16" s="65">
        <f t="shared" si="8"/>
        <v>5956.7579999999998</v>
      </c>
      <c r="J16" s="65">
        <f t="shared" si="8"/>
        <v>5614.4786400000003</v>
      </c>
      <c r="K16" s="65">
        <f t="shared" si="8"/>
        <v>5317.2882612000003</v>
      </c>
      <c r="L16" s="65">
        <f t="shared" si="8"/>
        <v>5061.1838213160008</v>
      </c>
      <c r="M16" s="65">
        <f t="shared" si="8"/>
        <v>4842.5869719964803</v>
      </c>
      <c r="N16" s="65">
        <f t="shared" si="8"/>
        <v>4658.3027847924986</v>
      </c>
      <c r="O16" s="65">
        <f t="shared" si="8"/>
        <v>4505.482663621854</v>
      </c>
      <c r="P16" s="65">
        <f t="shared" si="8"/>
        <v>4381.591028012951</v>
      </c>
      <c r="Q16" s="65">
        <f t="shared" si="8"/>
        <v>4284.3753931316169</v>
      </c>
      <c r="R16" s="60">
        <f t="shared" si="8"/>
        <v>4209.1878538184546</v>
      </c>
      <c r="S16" s="70">
        <f t="shared" si="2"/>
        <v>61974.835417889859</v>
      </c>
    </row>
    <row r="17" spans="1:19" ht="24" customHeight="1">
      <c r="A17" s="34" t="s">
        <v>421</v>
      </c>
      <c r="B17" s="35"/>
      <c r="C17" s="97">
        <v>45</v>
      </c>
      <c r="F17" s="90" t="s">
        <v>471</v>
      </c>
      <c r="G17" s="65">
        <f t="shared" ref="G17:R17" si="9">G15*$C19</f>
        <v>3453.7474999999999</v>
      </c>
      <c r="H17" s="65">
        <f t="shared" si="9"/>
        <v>3226.8523</v>
      </c>
      <c r="I17" s="65">
        <f t="shared" si="9"/>
        <v>3027.687719</v>
      </c>
      <c r="J17" s="65">
        <f t="shared" si="9"/>
        <v>2853.7147265200001</v>
      </c>
      <c r="K17" s="65">
        <f t="shared" si="9"/>
        <v>2702.6594612066001</v>
      </c>
      <c r="L17" s="65">
        <f t="shared" si="9"/>
        <v>2572.4872656233383</v>
      </c>
      <c r="M17" s="65">
        <f t="shared" si="9"/>
        <v>2461.3793448219885</v>
      </c>
      <c r="N17" s="65">
        <f t="shared" si="9"/>
        <v>2367.7117876703646</v>
      </c>
      <c r="O17" s="65">
        <f t="shared" si="9"/>
        <v>2290.0367160820192</v>
      </c>
      <c r="P17" s="65">
        <f t="shared" si="9"/>
        <v>2227.0653508494715</v>
      </c>
      <c r="Q17" s="65">
        <f t="shared" si="9"/>
        <v>2177.6528039867312</v>
      </c>
      <c r="R17" s="60">
        <f t="shared" si="9"/>
        <v>2139.4366485880578</v>
      </c>
      <c r="S17" s="70">
        <f t="shared" si="2"/>
        <v>31500.43162434857</v>
      </c>
    </row>
    <row r="18" spans="1:19" ht="24" customHeight="1">
      <c r="A18" s="29" t="s">
        <v>422</v>
      </c>
      <c r="B18" s="30"/>
      <c r="C18" s="98">
        <v>2.2499999999999999E-2</v>
      </c>
      <c r="F18" s="92" t="s">
        <v>472</v>
      </c>
      <c r="G18" s="66">
        <f>G16-G17</f>
        <v>3341.2525000000001</v>
      </c>
      <c r="H18" s="66">
        <f>H16-H17</f>
        <v>3121.7477000000003</v>
      </c>
      <c r="I18" s="66">
        <f t="shared" ref="I18:R18" si="10">I16-I17</f>
        <v>2929.0702809999998</v>
      </c>
      <c r="J18" s="66">
        <f t="shared" si="10"/>
        <v>2760.7639134800002</v>
      </c>
      <c r="K18" s="66">
        <f t="shared" si="10"/>
        <v>2614.6287999934002</v>
      </c>
      <c r="L18" s="66">
        <f t="shared" si="10"/>
        <v>2488.6965556926625</v>
      </c>
      <c r="M18" s="66">
        <f t="shared" si="10"/>
        <v>2381.2076271744918</v>
      </c>
      <c r="N18" s="66">
        <f t="shared" si="10"/>
        <v>2290.590997122134</v>
      </c>
      <c r="O18" s="66">
        <f t="shared" si="10"/>
        <v>2215.4459475398348</v>
      </c>
      <c r="P18" s="66">
        <f t="shared" si="10"/>
        <v>2154.5256771634795</v>
      </c>
      <c r="Q18" s="66">
        <f t="shared" si="10"/>
        <v>2106.7225891448857</v>
      </c>
      <c r="R18" s="67">
        <f t="shared" si="10"/>
        <v>2069.7512052303969</v>
      </c>
      <c r="S18" s="79">
        <f>S16-S17</f>
        <v>30474.403793541289</v>
      </c>
    </row>
    <row r="19" spans="1:19" ht="24" customHeight="1">
      <c r="A19" s="40" t="s">
        <v>419</v>
      </c>
      <c r="B19" s="41"/>
      <c r="C19" s="42">
        <f>RIGHT(C10,FIND(" ",C10)-1)+C13+C15+(C17*C18)</f>
        <v>22.872499999999999</v>
      </c>
    </row>
    <row r="20" spans="1:19" ht="24" customHeight="1">
      <c r="A20" s="46" t="s">
        <v>423</v>
      </c>
      <c r="B20" s="46"/>
      <c r="C20" s="47">
        <f>C17-C19</f>
        <v>22.127500000000001</v>
      </c>
      <c r="F20" s="111" t="s">
        <v>475</v>
      </c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3"/>
    </row>
    <row r="21" spans="1:19" ht="16">
      <c r="B21" s="114" t="s">
        <v>435</v>
      </c>
      <c r="C21" s="114"/>
      <c r="F21" s="89"/>
      <c r="G21" s="54" t="s">
        <v>478</v>
      </c>
      <c r="H21" s="54" t="s">
        <v>479</v>
      </c>
      <c r="I21" s="54" t="s">
        <v>480</v>
      </c>
      <c r="J21" s="54" t="s">
        <v>481</v>
      </c>
      <c r="K21" s="54" t="s">
        <v>482</v>
      </c>
      <c r="L21" s="54" t="s">
        <v>483</v>
      </c>
      <c r="M21" s="54" t="s">
        <v>484</v>
      </c>
      <c r="N21" s="54" t="s">
        <v>485</v>
      </c>
      <c r="O21" s="54" t="s">
        <v>486</v>
      </c>
      <c r="P21" s="54" t="s">
        <v>487</v>
      </c>
      <c r="Q21" s="54" t="s">
        <v>488</v>
      </c>
      <c r="R21" s="54" t="s">
        <v>489</v>
      </c>
      <c r="S21" s="95" t="s">
        <v>477</v>
      </c>
    </row>
    <row r="22" spans="1:19" ht="16">
      <c r="F22" s="90" t="s">
        <v>464</v>
      </c>
      <c r="G22" s="63">
        <f>(R9+(R9*$C27))</f>
        <v>128.2754518587235</v>
      </c>
      <c r="H22" s="63">
        <f t="shared" ref="H22:R22" si="11">(G22+(G22*$C27))</f>
        <v>134.68922445165967</v>
      </c>
      <c r="I22" s="63">
        <f t="shared" si="11"/>
        <v>141.42368567424265</v>
      </c>
      <c r="J22" s="63">
        <f t="shared" si="11"/>
        <v>148.49486995795479</v>
      </c>
      <c r="K22" s="63">
        <f t="shared" si="11"/>
        <v>155.91961345585253</v>
      </c>
      <c r="L22" s="63">
        <f t="shared" si="11"/>
        <v>163.71559412864517</v>
      </c>
      <c r="M22" s="63">
        <f t="shared" si="11"/>
        <v>171.90137383507744</v>
      </c>
      <c r="N22" s="63">
        <f t="shared" si="11"/>
        <v>180.49644252683132</v>
      </c>
      <c r="O22" s="63">
        <f t="shared" si="11"/>
        <v>189.52126465317289</v>
      </c>
      <c r="P22" s="63">
        <f t="shared" si="11"/>
        <v>198.99732788583154</v>
      </c>
      <c r="Q22" s="63">
        <f t="shared" si="11"/>
        <v>208.94719428012311</v>
      </c>
      <c r="R22" s="72">
        <f t="shared" si="11"/>
        <v>219.39455399412927</v>
      </c>
      <c r="S22" s="64">
        <f>SUM(G22:R22)</f>
        <v>2041.7765967022438</v>
      </c>
    </row>
    <row r="23" spans="1:19" ht="16">
      <c r="F23" s="90" t="s">
        <v>465</v>
      </c>
      <c r="G23" s="63">
        <f>(R10+(R10*$C28))</f>
        <v>7.4602458503679134</v>
      </c>
      <c r="H23" s="63">
        <f t="shared" ref="H23:R23" si="12">(G23+(G23*$C28))</f>
        <v>7.6094507673752716</v>
      </c>
      <c r="I23" s="63">
        <f t="shared" si="12"/>
        <v>7.761639782722777</v>
      </c>
      <c r="J23" s="63">
        <f t="shared" si="12"/>
        <v>7.9168725783772329</v>
      </c>
      <c r="K23" s="63">
        <f t="shared" si="12"/>
        <v>8.0752100299447775</v>
      </c>
      <c r="L23" s="63">
        <f t="shared" si="12"/>
        <v>8.2367142305436722</v>
      </c>
      <c r="M23" s="63">
        <f t="shared" si="12"/>
        <v>8.401448515154545</v>
      </c>
      <c r="N23" s="63">
        <f t="shared" si="12"/>
        <v>8.5694774854576359</v>
      </c>
      <c r="O23" s="63">
        <f t="shared" si="12"/>
        <v>8.7408670351667883</v>
      </c>
      <c r="P23" s="63">
        <f t="shared" si="12"/>
        <v>8.915684375870125</v>
      </c>
      <c r="Q23" s="63">
        <f t="shared" si="12"/>
        <v>9.0939980633875273</v>
      </c>
      <c r="R23" s="72">
        <f t="shared" si="12"/>
        <v>9.2758780246552774</v>
      </c>
      <c r="S23" s="64">
        <f t="shared" ref="S23:S31" si="13">SUM(G23:R23)</f>
        <v>100.05748673902355</v>
      </c>
    </row>
    <row r="24" spans="1:19" ht="18">
      <c r="A24" s="107" t="s">
        <v>424</v>
      </c>
      <c r="B24" s="108"/>
      <c r="C24" s="109"/>
      <c r="D24" s="17"/>
      <c r="F24" s="90" t="s">
        <v>466</v>
      </c>
      <c r="G24" s="63">
        <f>(R11+(R11*$C29))</f>
        <v>7.8096784266572161</v>
      </c>
      <c r="H24" s="63">
        <f t="shared" ref="H24:R24" si="14">(G24+(G24*$C29))</f>
        <v>7.8877752109237882</v>
      </c>
      <c r="I24" s="63">
        <f t="shared" si="14"/>
        <v>7.9666529630330265</v>
      </c>
      <c r="J24" s="63">
        <f t="shared" si="14"/>
        <v>8.0463194926633559</v>
      </c>
      <c r="K24" s="63">
        <f t="shared" si="14"/>
        <v>8.1267826875899889</v>
      </c>
      <c r="L24" s="63">
        <f t="shared" si="14"/>
        <v>8.2080505144658886</v>
      </c>
      <c r="M24" s="63">
        <f t="shared" si="14"/>
        <v>8.2901310196105467</v>
      </c>
      <c r="N24" s="63">
        <f t="shared" si="14"/>
        <v>8.3730323298066516</v>
      </c>
      <c r="O24" s="63">
        <f t="shared" si="14"/>
        <v>8.4567626531047182</v>
      </c>
      <c r="P24" s="63">
        <f t="shared" si="14"/>
        <v>8.5413302796357655</v>
      </c>
      <c r="Q24" s="63">
        <f t="shared" si="14"/>
        <v>8.6267435824321232</v>
      </c>
      <c r="R24" s="72">
        <f t="shared" si="14"/>
        <v>8.7130110182564451</v>
      </c>
      <c r="S24" s="64">
        <f t="shared" si="13"/>
        <v>99.046270178179498</v>
      </c>
    </row>
    <row r="25" spans="1:19" ht="16">
      <c r="A25" s="83"/>
      <c r="B25" s="17"/>
      <c r="C25" s="18"/>
      <c r="F25" s="90" t="s">
        <v>467</v>
      </c>
      <c r="G25" s="63">
        <f>(R12+(R12*$C30))</f>
        <v>21.594048383301352</v>
      </c>
      <c r="H25" s="63">
        <f t="shared" ref="H25:R25" si="15">(G25+(G25*$C30))</f>
        <v>22.241869834800394</v>
      </c>
      <c r="I25" s="63">
        <f t="shared" si="15"/>
        <v>22.909125929844404</v>
      </c>
      <c r="J25" s="63">
        <f t="shared" si="15"/>
        <v>23.596399707739735</v>
      </c>
      <c r="K25" s="63">
        <f t="shared" si="15"/>
        <v>24.304291698971927</v>
      </c>
      <c r="L25" s="63">
        <f t="shared" si="15"/>
        <v>25.033420449941083</v>
      </c>
      <c r="M25" s="63">
        <f t="shared" si="15"/>
        <v>25.784423063439316</v>
      </c>
      <c r="N25" s="63">
        <f t="shared" si="15"/>
        <v>26.557955755342494</v>
      </c>
      <c r="O25" s="63">
        <f t="shared" si="15"/>
        <v>27.35469442800277</v>
      </c>
      <c r="P25" s="63">
        <f t="shared" si="15"/>
        <v>28.175335260842854</v>
      </c>
      <c r="Q25" s="63">
        <f t="shared" si="15"/>
        <v>29.020595318668139</v>
      </c>
      <c r="R25" s="72">
        <f t="shared" si="15"/>
        <v>29.891213178228185</v>
      </c>
      <c r="S25" s="64">
        <f t="shared" si="13"/>
        <v>306.46337300912262</v>
      </c>
    </row>
    <row r="26" spans="1:19" ht="24" customHeight="1">
      <c r="A26" s="31" t="s">
        <v>425</v>
      </c>
      <c r="B26" s="48" t="s">
        <v>426</v>
      </c>
      <c r="C26" s="37" t="s">
        <v>527</v>
      </c>
      <c r="D26" s="32"/>
      <c r="F26" s="90" t="s">
        <v>431</v>
      </c>
      <c r="G26" s="63">
        <f>(R13+(R13*$C31))</f>
        <v>0</v>
      </c>
      <c r="H26" s="63">
        <f t="shared" ref="H26:R26" si="16">(G26+(G26*$C31))</f>
        <v>0</v>
      </c>
      <c r="I26" s="63">
        <f t="shared" si="16"/>
        <v>0</v>
      </c>
      <c r="J26" s="63">
        <f t="shared" si="16"/>
        <v>0</v>
      </c>
      <c r="K26" s="63">
        <f t="shared" si="16"/>
        <v>0</v>
      </c>
      <c r="L26" s="63">
        <f t="shared" si="16"/>
        <v>0</v>
      </c>
      <c r="M26" s="63">
        <f t="shared" si="16"/>
        <v>0</v>
      </c>
      <c r="N26" s="63">
        <f t="shared" si="16"/>
        <v>0</v>
      </c>
      <c r="O26" s="63">
        <f t="shared" si="16"/>
        <v>0</v>
      </c>
      <c r="P26" s="63">
        <f t="shared" si="16"/>
        <v>0</v>
      </c>
      <c r="Q26" s="63">
        <f t="shared" si="16"/>
        <v>0</v>
      </c>
      <c r="R26" s="72">
        <f t="shared" si="16"/>
        <v>0</v>
      </c>
      <c r="S26" s="64">
        <f t="shared" si="13"/>
        <v>0</v>
      </c>
    </row>
    <row r="27" spans="1:19" ht="24" customHeight="1">
      <c r="A27" s="49" t="s">
        <v>427</v>
      </c>
      <c r="B27" s="99">
        <v>1500</v>
      </c>
      <c r="C27" s="100">
        <v>0.05</v>
      </c>
      <c r="D27" s="2"/>
      <c r="F27" s="90" t="s">
        <v>468</v>
      </c>
      <c r="G27" s="63">
        <f>SUM(G22:G26)</f>
        <v>165.13942451905001</v>
      </c>
      <c r="H27" s="63">
        <f>SUM(H22:H26)</f>
        <v>172.42832026475912</v>
      </c>
      <c r="I27" s="63">
        <f t="shared" ref="I27" si="17">SUM(I22:I26)</f>
        <v>180.06110434984285</v>
      </c>
      <c r="J27" s="63">
        <f t="shared" ref="J27" si="18">SUM(J22:J26)</f>
        <v>188.05446173673511</v>
      </c>
      <c r="K27" s="63">
        <f t="shared" ref="K27" si="19">SUM(K22:K26)</f>
        <v>196.4258978723592</v>
      </c>
      <c r="L27" s="63">
        <f t="shared" ref="L27" si="20">SUM(L22:L26)</f>
        <v>205.19377932359581</v>
      </c>
      <c r="M27" s="63">
        <f t="shared" ref="M27" si="21">SUM(M22:M26)</f>
        <v>214.37737643328185</v>
      </c>
      <c r="N27" s="63">
        <f t="shared" ref="N27" si="22">SUM(N22:N26)</f>
        <v>223.99690809743811</v>
      </c>
      <c r="O27" s="63">
        <f t="shared" ref="O27" si="23">SUM(O22:O26)</f>
        <v>234.07358876944718</v>
      </c>
      <c r="P27" s="63">
        <f t="shared" ref="P27" si="24">SUM(P22:P26)</f>
        <v>244.62967780218025</v>
      </c>
      <c r="Q27" s="63">
        <f t="shared" ref="Q27" si="25">SUM(Q22:Q26)</f>
        <v>255.68853124461089</v>
      </c>
      <c r="R27" s="51">
        <v>157</v>
      </c>
      <c r="S27" s="64">
        <f t="shared" si="13"/>
        <v>2437.0690704133003</v>
      </c>
    </row>
    <row r="28" spans="1:19" ht="24" customHeight="1">
      <c r="A28" s="49" t="s">
        <v>428</v>
      </c>
      <c r="B28" s="99">
        <v>300</v>
      </c>
      <c r="C28" s="100">
        <v>0.02</v>
      </c>
      <c r="D28" s="2"/>
      <c r="F28" s="91" t="s">
        <v>469</v>
      </c>
      <c r="G28" s="68">
        <f>(R15-(R15*$B35))+(G27*$B33)</f>
        <v>92.440728302321588</v>
      </c>
      <c r="H28" s="68">
        <f t="shared" ref="H28:R28" si="26">(G28-(G28*$B35))+(H27*$B33)</f>
        <v>91.818071485327394</v>
      </c>
      <c r="I28" s="68">
        <f t="shared" si="26"/>
        <v>91.6393195542868</v>
      </c>
      <c r="J28" s="68">
        <f t="shared" si="26"/>
        <v>91.878110685694878</v>
      </c>
      <c r="K28" s="68">
        <f t="shared" si="26"/>
        <v>92.51159451074335</v>
      </c>
      <c r="L28" s="68">
        <f t="shared" si="26"/>
        <v>93.520124025848816</v>
      </c>
      <c r="M28" s="68">
        <f t="shared" si="26"/>
        <v>94.886980444928028</v>
      </c>
      <c r="N28" s="68">
        <f t="shared" si="26"/>
        <v>96.598127805307129</v>
      </c>
      <c r="O28" s="68">
        <f t="shared" si="26"/>
        <v>98.641994463248778</v>
      </c>
      <c r="P28" s="68">
        <f t="shared" si="26"/>
        <v>101.00927890703292</v>
      </c>
      <c r="Q28" s="68">
        <f t="shared" si="26"/>
        <v>103.69277757856018</v>
      </c>
      <c r="R28" s="69">
        <f t="shared" si="26"/>
        <v>101.17349982070417</v>
      </c>
      <c r="S28" s="69">
        <f t="shared" si="13"/>
        <v>1149.8106075840039</v>
      </c>
    </row>
    <row r="29" spans="1:19" ht="24" customHeight="1">
      <c r="A29" s="49" t="s">
        <v>429</v>
      </c>
      <c r="B29" s="99">
        <v>700</v>
      </c>
      <c r="C29" s="100">
        <v>0.01</v>
      </c>
      <c r="D29" s="2"/>
      <c r="F29" s="90" t="s">
        <v>470</v>
      </c>
      <c r="G29" s="65">
        <f t="shared" ref="G29:R29" si="27">G28*$C17</f>
        <v>4159.8327736044712</v>
      </c>
      <c r="H29" s="65">
        <f t="shared" si="27"/>
        <v>4131.8132168397324</v>
      </c>
      <c r="I29" s="65">
        <f t="shared" si="27"/>
        <v>4123.7693799429062</v>
      </c>
      <c r="J29" s="65">
        <f t="shared" si="27"/>
        <v>4134.5149808562692</v>
      </c>
      <c r="K29" s="65">
        <f t="shared" si="27"/>
        <v>4163.0217529834508</v>
      </c>
      <c r="L29" s="65">
        <f t="shared" si="27"/>
        <v>4208.405581163197</v>
      </c>
      <c r="M29" s="65">
        <f t="shared" si="27"/>
        <v>4269.9141200217609</v>
      </c>
      <c r="N29" s="65">
        <f t="shared" si="27"/>
        <v>4346.915751238821</v>
      </c>
      <c r="O29" s="65">
        <f t="shared" si="27"/>
        <v>4438.8897508461951</v>
      </c>
      <c r="P29" s="65">
        <f t="shared" si="27"/>
        <v>4545.4175508164817</v>
      </c>
      <c r="Q29" s="65">
        <f t="shared" si="27"/>
        <v>4666.1749910352082</v>
      </c>
      <c r="R29" s="60">
        <f t="shared" si="27"/>
        <v>4552.8074919316878</v>
      </c>
      <c r="S29" s="70">
        <f t="shared" si="13"/>
        <v>51741.477341280181</v>
      </c>
    </row>
    <row r="30" spans="1:19" ht="24" customHeight="1">
      <c r="A30" s="49" t="s">
        <v>430</v>
      </c>
      <c r="B30" s="99">
        <v>520</v>
      </c>
      <c r="C30" s="100">
        <v>0.03</v>
      </c>
      <c r="F30" s="90" t="s">
        <v>471</v>
      </c>
      <c r="G30" s="65">
        <f t="shared" ref="G30:R30" si="28">G28*$C19</f>
        <v>2114.3505580948504</v>
      </c>
      <c r="H30" s="65">
        <f t="shared" si="28"/>
        <v>2100.1088400481508</v>
      </c>
      <c r="I30" s="65">
        <f t="shared" si="28"/>
        <v>2096.0203365054249</v>
      </c>
      <c r="J30" s="65">
        <f t="shared" si="28"/>
        <v>2101.482086658556</v>
      </c>
      <c r="K30" s="65">
        <f t="shared" si="28"/>
        <v>2115.9714454469772</v>
      </c>
      <c r="L30" s="65">
        <f t="shared" si="28"/>
        <v>2139.039036781227</v>
      </c>
      <c r="M30" s="65">
        <f t="shared" si="28"/>
        <v>2170.3024602266164</v>
      </c>
      <c r="N30" s="65">
        <f t="shared" si="28"/>
        <v>2209.440678226887</v>
      </c>
      <c r="O30" s="65">
        <f t="shared" si="28"/>
        <v>2256.1890183606574</v>
      </c>
      <c r="P30" s="65">
        <f t="shared" si="28"/>
        <v>2310.3347318011106</v>
      </c>
      <c r="Q30" s="65">
        <f t="shared" si="28"/>
        <v>2371.7130551656178</v>
      </c>
      <c r="R30" s="60">
        <f t="shared" si="28"/>
        <v>2314.0908746490559</v>
      </c>
      <c r="S30" s="70">
        <f t="shared" si="13"/>
        <v>26299.043121965133</v>
      </c>
    </row>
    <row r="31" spans="1:19" ht="24" customHeight="1">
      <c r="A31" s="49" t="s">
        <v>431</v>
      </c>
      <c r="B31" s="99">
        <v>0</v>
      </c>
      <c r="C31" s="100">
        <v>0</v>
      </c>
      <c r="F31" s="92" t="s">
        <v>472</v>
      </c>
      <c r="G31" s="66">
        <f>G29-G30</f>
        <v>2045.4822155096208</v>
      </c>
      <c r="H31" s="66">
        <f>H29-H30</f>
        <v>2031.7043767915816</v>
      </c>
      <c r="I31" s="66">
        <f t="shared" ref="I31" si="29">I29-I30</f>
        <v>2027.7490434374813</v>
      </c>
      <c r="J31" s="66">
        <f t="shared" ref="J31" si="30">J29-J30</f>
        <v>2033.0328941977132</v>
      </c>
      <c r="K31" s="66">
        <f t="shared" ref="K31" si="31">K29-K30</f>
        <v>2047.0503075364736</v>
      </c>
      <c r="L31" s="66">
        <f t="shared" ref="L31" si="32">L29-L30</f>
        <v>2069.36654438197</v>
      </c>
      <c r="M31" s="66">
        <f t="shared" ref="M31" si="33">M29-M30</f>
        <v>2099.6116597951445</v>
      </c>
      <c r="N31" s="66">
        <f t="shared" ref="N31" si="34">N29-N30</f>
        <v>2137.475073011934</v>
      </c>
      <c r="O31" s="66">
        <f t="shared" ref="O31" si="35">O29-O30</f>
        <v>2182.7007324855376</v>
      </c>
      <c r="P31" s="66">
        <f t="shared" ref="P31" si="36">P29-P30</f>
        <v>2235.0828190153711</v>
      </c>
      <c r="Q31" s="66">
        <f t="shared" ref="Q31" si="37">Q29-Q30</f>
        <v>2294.4619358695904</v>
      </c>
      <c r="R31" s="67">
        <f t="shared" ref="R31" si="38">R29-R30</f>
        <v>2238.7166172826319</v>
      </c>
      <c r="S31" s="71">
        <f t="shared" si="13"/>
        <v>25442.434219315048</v>
      </c>
    </row>
    <row r="32" spans="1:19" ht="24" customHeight="1">
      <c r="A32" s="49"/>
      <c r="B32" s="101"/>
      <c r="C32" s="100"/>
    </row>
    <row r="33" spans="1:19" ht="24" customHeight="1">
      <c r="A33" s="49" t="s">
        <v>529</v>
      </c>
      <c r="B33" s="102">
        <v>0.05</v>
      </c>
      <c r="C33" s="103"/>
      <c r="F33" s="111" t="s">
        <v>476</v>
      </c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3"/>
    </row>
    <row r="34" spans="1:19" ht="24" customHeight="1">
      <c r="A34" s="49" t="s">
        <v>432</v>
      </c>
      <c r="B34" s="53">
        <f>SUM(B27:B31)*B33</f>
        <v>151</v>
      </c>
      <c r="C34" s="51"/>
      <c r="F34" s="89"/>
      <c r="G34" s="54" t="s">
        <v>492</v>
      </c>
      <c r="H34" s="54" t="s">
        <v>493</v>
      </c>
      <c r="I34" s="54" t="s">
        <v>494</v>
      </c>
      <c r="J34" s="54" t="s">
        <v>495</v>
      </c>
      <c r="K34" s="54" t="s">
        <v>496</v>
      </c>
      <c r="L34" s="54" t="s">
        <v>491</v>
      </c>
      <c r="M34" s="54" t="s">
        <v>497</v>
      </c>
      <c r="N34" s="54" t="s">
        <v>498</v>
      </c>
      <c r="O34" s="54" t="s">
        <v>499</v>
      </c>
      <c r="P34" s="54" t="s">
        <v>500</v>
      </c>
      <c r="Q34" s="54" t="s">
        <v>501</v>
      </c>
      <c r="R34" s="54" t="s">
        <v>502</v>
      </c>
      <c r="S34" s="95" t="s">
        <v>490</v>
      </c>
    </row>
    <row r="35" spans="1:19" ht="24" customHeight="1">
      <c r="A35" s="49" t="s">
        <v>530</v>
      </c>
      <c r="B35" s="52">
        <v>0.1</v>
      </c>
      <c r="C35" s="51"/>
      <c r="F35" s="90" t="s">
        <v>464</v>
      </c>
      <c r="G35" s="63">
        <f>(R22+(R22*$C27))</f>
        <v>230.36428169383572</v>
      </c>
      <c r="H35" s="63">
        <f t="shared" ref="H35:R35" si="39">(G35+(G35*$C27))</f>
        <v>241.8824957785275</v>
      </c>
      <c r="I35" s="63">
        <f t="shared" si="39"/>
        <v>253.97662056745386</v>
      </c>
      <c r="J35" s="63">
        <f t="shared" si="39"/>
        <v>266.67545159582653</v>
      </c>
      <c r="K35" s="63">
        <f t="shared" si="39"/>
        <v>280.00922417561787</v>
      </c>
      <c r="L35" s="63">
        <f t="shared" si="39"/>
        <v>294.00968538439878</v>
      </c>
      <c r="M35" s="63">
        <f t="shared" si="39"/>
        <v>308.71016965361872</v>
      </c>
      <c r="N35" s="63">
        <f t="shared" si="39"/>
        <v>324.14567813629964</v>
      </c>
      <c r="O35" s="63">
        <f t="shared" si="39"/>
        <v>340.35296204311464</v>
      </c>
      <c r="P35" s="63">
        <f t="shared" si="39"/>
        <v>357.37061014527035</v>
      </c>
      <c r="Q35" s="63">
        <f t="shared" si="39"/>
        <v>375.23914065253388</v>
      </c>
      <c r="R35" s="72">
        <f t="shared" si="39"/>
        <v>394.00109768516057</v>
      </c>
      <c r="S35" s="64">
        <f>SUM(G35:R35)</f>
        <v>3666.7374175116579</v>
      </c>
    </row>
    <row r="36" spans="1:19" ht="16">
      <c r="A36" s="20"/>
      <c r="B36" s="21"/>
      <c r="C36" s="22"/>
      <c r="F36" s="90" t="s">
        <v>465</v>
      </c>
      <c r="G36" s="63">
        <f>(R23+(R23*$C28))</f>
        <v>9.4613955851483826</v>
      </c>
      <c r="H36" s="63">
        <f t="shared" ref="H36:R36" si="40">(G36+(G36*$C28))</f>
        <v>9.6506234968513507</v>
      </c>
      <c r="I36" s="63">
        <f t="shared" si="40"/>
        <v>9.8436359667883782</v>
      </c>
      <c r="J36" s="63">
        <f t="shared" si="40"/>
        <v>10.040508686124145</v>
      </c>
      <c r="K36" s="63">
        <f t="shared" si="40"/>
        <v>10.241318859846627</v>
      </c>
      <c r="L36" s="63">
        <f t="shared" si="40"/>
        <v>10.446145237043559</v>
      </c>
      <c r="M36" s="63">
        <f t="shared" si="40"/>
        <v>10.655068141784431</v>
      </c>
      <c r="N36" s="63">
        <f t="shared" si="40"/>
        <v>10.86816950462012</v>
      </c>
      <c r="O36" s="63">
        <f t="shared" si="40"/>
        <v>11.085532894712522</v>
      </c>
      <c r="P36" s="63">
        <f t="shared" si="40"/>
        <v>11.307243552606772</v>
      </c>
      <c r="Q36" s="63">
        <f t="shared" si="40"/>
        <v>11.533388423658907</v>
      </c>
      <c r="R36" s="72">
        <f t="shared" si="40"/>
        <v>11.764056192132086</v>
      </c>
      <c r="S36" s="64">
        <f t="shared" ref="S36:S44" si="41">SUM(G36:R36)</f>
        <v>126.89708654131728</v>
      </c>
    </row>
    <row r="37" spans="1:19" ht="16">
      <c r="A37" s="2"/>
      <c r="B37" s="114" t="s">
        <v>528</v>
      </c>
      <c r="C37" s="114"/>
      <c r="F37" s="90" t="s">
        <v>466</v>
      </c>
      <c r="G37" s="63">
        <f>(R24+(R24*$C29))</f>
        <v>8.8001411284390088</v>
      </c>
      <c r="H37" s="63">
        <f t="shared" ref="H37:R37" si="42">(G37+(G37*$C29))</f>
        <v>8.8881425397233986</v>
      </c>
      <c r="I37" s="63">
        <f t="shared" si="42"/>
        <v>8.9770239651206332</v>
      </c>
      <c r="J37" s="63">
        <f t="shared" si="42"/>
        <v>9.0667942047718402</v>
      </c>
      <c r="K37" s="63">
        <f t="shared" si="42"/>
        <v>9.1574621468195581</v>
      </c>
      <c r="L37" s="63">
        <f t="shared" si="42"/>
        <v>9.2490367682877537</v>
      </c>
      <c r="M37" s="63">
        <f t="shared" si="42"/>
        <v>9.3415271359706313</v>
      </c>
      <c r="N37" s="63">
        <f t="shared" si="42"/>
        <v>9.4349424073303378</v>
      </c>
      <c r="O37" s="63">
        <f t="shared" si="42"/>
        <v>9.5292918314036417</v>
      </c>
      <c r="P37" s="63">
        <f t="shared" si="42"/>
        <v>9.6245847497176786</v>
      </c>
      <c r="Q37" s="63">
        <f t="shared" si="42"/>
        <v>9.7208305972148548</v>
      </c>
      <c r="R37" s="72">
        <f t="shared" si="42"/>
        <v>9.8180389031870039</v>
      </c>
      <c r="S37" s="64">
        <f t="shared" si="41"/>
        <v>111.60781637798634</v>
      </c>
    </row>
    <row r="38" spans="1:19" ht="16">
      <c r="A38" s="2"/>
      <c r="B38" s="2"/>
      <c r="C38" s="2"/>
      <c r="F38" s="90" t="s">
        <v>467</v>
      </c>
      <c r="G38" s="63">
        <f>(R25+(R25*$C30))</f>
        <v>30.78794957357503</v>
      </c>
      <c r="H38" s="63">
        <f t="shared" ref="H38:R38" si="43">(G38+(G38*$C30))</f>
        <v>31.71158806078228</v>
      </c>
      <c r="I38" s="63">
        <f t="shared" si="43"/>
        <v>32.662935702605751</v>
      </c>
      <c r="J38" s="63">
        <f t="shared" si="43"/>
        <v>33.642823773683922</v>
      </c>
      <c r="K38" s="63">
        <f t="shared" si="43"/>
        <v>34.652108486894441</v>
      </c>
      <c r="L38" s="63">
        <f t="shared" si="43"/>
        <v>35.691671741501274</v>
      </c>
      <c r="M38" s="63">
        <f t="shared" si="43"/>
        <v>36.762421893746314</v>
      </c>
      <c r="N38" s="63">
        <f t="shared" si="43"/>
        <v>37.865294550558701</v>
      </c>
      <c r="O38" s="63">
        <f t="shared" si="43"/>
        <v>39.001253387075465</v>
      </c>
      <c r="P38" s="63">
        <f t="shared" si="43"/>
        <v>40.17129098868773</v>
      </c>
      <c r="Q38" s="63">
        <f t="shared" si="43"/>
        <v>41.376429718348362</v>
      </c>
      <c r="R38" s="72">
        <f t="shared" si="43"/>
        <v>42.617722609898813</v>
      </c>
      <c r="S38" s="64">
        <f t="shared" si="41"/>
        <v>436.94349048735808</v>
      </c>
    </row>
    <row r="39" spans="1:19" ht="18">
      <c r="A39" s="107" t="s">
        <v>436</v>
      </c>
      <c r="B39" s="108"/>
      <c r="C39" s="109"/>
      <c r="F39" s="90" t="s">
        <v>431</v>
      </c>
      <c r="G39" s="63">
        <f>(R26+(R26*$C31))</f>
        <v>0</v>
      </c>
      <c r="H39" s="63">
        <f t="shared" ref="H39:R39" si="44">(G39+(G39*$C31))</f>
        <v>0</v>
      </c>
      <c r="I39" s="63">
        <f t="shared" si="44"/>
        <v>0</v>
      </c>
      <c r="J39" s="63">
        <f t="shared" si="44"/>
        <v>0</v>
      </c>
      <c r="K39" s="63">
        <f t="shared" si="44"/>
        <v>0</v>
      </c>
      <c r="L39" s="63">
        <f t="shared" si="44"/>
        <v>0</v>
      </c>
      <c r="M39" s="63">
        <f t="shared" si="44"/>
        <v>0</v>
      </c>
      <c r="N39" s="63">
        <f t="shared" si="44"/>
        <v>0</v>
      </c>
      <c r="O39" s="63">
        <f t="shared" si="44"/>
        <v>0</v>
      </c>
      <c r="P39" s="63">
        <f t="shared" si="44"/>
        <v>0</v>
      </c>
      <c r="Q39" s="63">
        <f t="shared" si="44"/>
        <v>0</v>
      </c>
      <c r="R39" s="72">
        <f t="shared" si="44"/>
        <v>0</v>
      </c>
      <c r="S39" s="64">
        <f t="shared" si="41"/>
        <v>0</v>
      </c>
    </row>
    <row r="40" spans="1:19" s="19" customFormat="1" ht="18">
      <c r="A40" s="56"/>
      <c r="B40" s="55"/>
      <c r="C40" s="57"/>
      <c r="F40" s="90" t="s">
        <v>468</v>
      </c>
      <c r="G40" s="63">
        <f>SUM(G35:G39)</f>
        <v>279.41376798099816</v>
      </c>
      <c r="H40" s="63">
        <f>SUM(H35:H39)</f>
        <v>292.13284987588452</v>
      </c>
      <c r="I40" s="63">
        <f t="shared" ref="I40" si="45">SUM(I35:I39)</f>
        <v>305.46021620196859</v>
      </c>
      <c r="J40" s="63">
        <f t="shared" ref="J40" si="46">SUM(J35:J39)</f>
        <v>319.42557826040644</v>
      </c>
      <c r="K40" s="63">
        <f t="shared" ref="K40" si="47">SUM(K35:K39)</f>
        <v>334.06011366917852</v>
      </c>
      <c r="L40" s="63">
        <f t="shared" ref="L40" si="48">SUM(L35:L39)</f>
        <v>349.39653913123135</v>
      </c>
      <c r="M40" s="63">
        <f t="shared" ref="M40" si="49">SUM(M35:M39)</f>
        <v>365.46918682512012</v>
      </c>
      <c r="N40" s="63">
        <f t="shared" ref="N40" si="50">SUM(N35:N39)</f>
        <v>382.31408459880879</v>
      </c>
      <c r="O40" s="63">
        <f t="shared" ref="O40" si="51">SUM(O35:O39)</f>
        <v>399.96904015630628</v>
      </c>
      <c r="P40" s="63">
        <f t="shared" ref="P40" si="52">SUM(P35:P39)</f>
        <v>418.4737294362825</v>
      </c>
      <c r="Q40" s="63">
        <f t="shared" ref="Q40" si="53">SUM(Q35:Q39)</f>
        <v>437.86978939175594</v>
      </c>
      <c r="R40" s="51">
        <v>157</v>
      </c>
      <c r="S40" s="64">
        <f t="shared" si="41"/>
        <v>4040.9848955279413</v>
      </c>
    </row>
    <row r="41" spans="1:19" s="84" customFormat="1" ht="24" customHeight="1">
      <c r="A41" s="58" t="s">
        <v>437</v>
      </c>
      <c r="B41" s="30"/>
      <c r="C41" s="59" t="s">
        <v>438</v>
      </c>
      <c r="F41" s="91" t="s">
        <v>469</v>
      </c>
      <c r="G41" s="68">
        <f>(R28-(R28*$B35))+(G40*$B33)+R28</f>
        <v>206.20033805838781</v>
      </c>
      <c r="H41" s="68">
        <f t="shared" ref="H41:R41" si="54">(G41-(G41*$B35))+(H40*$B33)</f>
        <v>200.18694674634327</v>
      </c>
      <c r="I41" s="68">
        <f t="shared" si="54"/>
        <v>195.44126288180738</v>
      </c>
      <c r="J41" s="68">
        <f t="shared" si="54"/>
        <v>191.86841550664695</v>
      </c>
      <c r="K41" s="68">
        <f t="shared" si="54"/>
        <v>189.3845796394412</v>
      </c>
      <c r="L41" s="68">
        <f t="shared" si="54"/>
        <v>187.91594863205864</v>
      </c>
      <c r="M41" s="68">
        <f t="shared" si="54"/>
        <v>187.39781311010879</v>
      </c>
      <c r="N41" s="68">
        <f t="shared" si="54"/>
        <v>187.77373602903833</v>
      </c>
      <c r="O41" s="68">
        <f t="shared" si="54"/>
        <v>188.99481443394984</v>
      </c>
      <c r="P41" s="68">
        <f t="shared" si="54"/>
        <v>191.01901946236899</v>
      </c>
      <c r="Q41" s="68">
        <f t="shared" si="54"/>
        <v>193.81060698571989</v>
      </c>
      <c r="R41" s="69">
        <f t="shared" si="54"/>
        <v>182.27954628714789</v>
      </c>
      <c r="S41" s="69">
        <f t="shared" si="41"/>
        <v>2302.2730277730188</v>
      </c>
    </row>
    <row r="42" spans="1:19" ht="19" customHeight="1">
      <c r="A42" s="14" t="s">
        <v>439</v>
      </c>
      <c r="B42" s="13"/>
      <c r="C42" s="104">
        <v>0</v>
      </c>
      <c r="F42" s="90" t="s">
        <v>470</v>
      </c>
      <c r="G42" s="65">
        <f t="shared" ref="G42:R42" si="55">G41*$C17</f>
        <v>9279.0152126274515</v>
      </c>
      <c r="H42" s="65">
        <f t="shared" si="55"/>
        <v>9008.4126035854479</v>
      </c>
      <c r="I42" s="65">
        <f t="shared" si="55"/>
        <v>8794.8568296813319</v>
      </c>
      <c r="J42" s="65">
        <f t="shared" si="55"/>
        <v>8634.0786977991138</v>
      </c>
      <c r="K42" s="65">
        <f t="shared" si="55"/>
        <v>8522.3060837748544</v>
      </c>
      <c r="L42" s="65">
        <f t="shared" si="55"/>
        <v>8456.217688442639</v>
      </c>
      <c r="M42" s="65">
        <f t="shared" si="55"/>
        <v>8432.9015899548958</v>
      </c>
      <c r="N42" s="65">
        <f t="shared" si="55"/>
        <v>8449.8181213067255</v>
      </c>
      <c r="O42" s="65">
        <f t="shared" si="55"/>
        <v>8504.7666495277426</v>
      </c>
      <c r="P42" s="65">
        <f t="shared" si="55"/>
        <v>8595.8558758066047</v>
      </c>
      <c r="Q42" s="65">
        <f t="shared" si="55"/>
        <v>8721.4773143573948</v>
      </c>
      <c r="R42" s="60">
        <f t="shared" si="55"/>
        <v>8202.5795829216549</v>
      </c>
      <c r="S42" s="70">
        <f t="shared" si="41"/>
        <v>103602.28624978586</v>
      </c>
    </row>
    <row r="43" spans="1:19" ht="19" customHeight="1">
      <c r="A43" s="14" t="s">
        <v>440</v>
      </c>
      <c r="B43" s="13"/>
      <c r="C43" s="104">
        <v>0</v>
      </c>
      <c r="F43" s="90" t="s">
        <v>471</v>
      </c>
      <c r="G43" s="65">
        <f t="shared" ref="G43:R43" si="56">G41*$C19</f>
        <v>4716.3172322404753</v>
      </c>
      <c r="H43" s="65">
        <f t="shared" si="56"/>
        <v>4578.7759394557361</v>
      </c>
      <c r="I43" s="65">
        <f t="shared" si="56"/>
        <v>4470.2302852641387</v>
      </c>
      <c r="J43" s="65">
        <f t="shared" si="56"/>
        <v>4388.510333675782</v>
      </c>
      <c r="K43" s="65">
        <f t="shared" si="56"/>
        <v>4331.6987978031184</v>
      </c>
      <c r="L43" s="65">
        <f t="shared" si="56"/>
        <v>4298.1075350867613</v>
      </c>
      <c r="M43" s="65">
        <f t="shared" si="56"/>
        <v>4286.256480360963</v>
      </c>
      <c r="N43" s="65">
        <f t="shared" si="56"/>
        <v>4294.8547773241789</v>
      </c>
      <c r="O43" s="65">
        <f t="shared" si="56"/>
        <v>4322.7838931405176</v>
      </c>
      <c r="P43" s="65">
        <f t="shared" si="56"/>
        <v>4369.0825226530342</v>
      </c>
      <c r="Q43" s="65">
        <f t="shared" si="56"/>
        <v>4432.9331082808776</v>
      </c>
      <c r="R43" s="60">
        <f t="shared" si="56"/>
        <v>4169.1889224527904</v>
      </c>
      <c r="S43" s="70">
        <f t="shared" si="41"/>
        <v>52658.739827738384</v>
      </c>
    </row>
    <row r="44" spans="1:19" ht="19" customHeight="1">
      <c r="A44" s="14" t="s">
        <v>441</v>
      </c>
      <c r="B44" s="13"/>
      <c r="C44" s="104">
        <v>0</v>
      </c>
      <c r="F44" s="92" t="s">
        <v>472</v>
      </c>
      <c r="G44" s="66">
        <f>G42-G43</f>
        <v>4562.6979803869763</v>
      </c>
      <c r="H44" s="66">
        <f>H42-H43</f>
        <v>4429.6366641297118</v>
      </c>
      <c r="I44" s="66">
        <f t="shared" ref="I44" si="57">I42-I43</f>
        <v>4324.6265444171931</v>
      </c>
      <c r="J44" s="66">
        <f t="shared" ref="J44" si="58">J42-J43</f>
        <v>4245.5683641233318</v>
      </c>
      <c r="K44" s="66">
        <f t="shared" ref="K44" si="59">K42-K43</f>
        <v>4190.607285971736</v>
      </c>
      <c r="L44" s="66">
        <f t="shared" ref="L44" si="60">L42-L43</f>
        <v>4158.1101533558776</v>
      </c>
      <c r="M44" s="66">
        <f t="shared" ref="M44" si="61">M42-M43</f>
        <v>4146.6451095939328</v>
      </c>
      <c r="N44" s="66">
        <f t="shared" ref="N44" si="62">N42-N43</f>
        <v>4154.9633439825466</v>
      </c>
      <c r="O44" s="66">
        <f t="shared" ref="O44" si="63">O42-O43</f>
        <v>4181.982756387225</v>
      </c>
      <c r="P44" s="66">
        <f t="shared" ref="P44" si="64">P42-P43</f>
        <v>4226.7733531535705</v>
      </c>
      <c r="Q44" s="66">
        <f t="shared" ref="Q44" si="65">Q42-Q43</f>
        <v>4288.5442060765172</v>
      </c>
      <c r="R44" s="67">
        <f t="shared" ref="R44" si="66">R42-R43</f>
        <v>4033.3906604688646</v>
      </c>
      <c r="S44" s="71">
        <f t="shared" si="41"/>
        <v>50943.54642204749</v>
      </c>
    </row>
    <row r="45" spans="1:19" ht="19" customHeight="1">
      <c r="A45" s="14" t="s">
        <v>442</v>
      </c>
      <c r="B45" s="13"/>
      <c r="C45" s="104">
        <v>0</v>
      </c>
    </row>
    <row r="46" spans="1:19" ht="19" customHeight="1">
      <c r="A46" s="14" t="s">
        <v>443</v>
      </c>
      <c r="B46" s="13"/>
      <c r="C46" s="104">
        <v>0</v>
      </c>
    </row>
    <row r="47" spans="1:19" ht="19" customHeight="1">
      <c r="A47" s="14" t="s">
        <v>444</v>
      </c>
      <c r="B47" s="13"/>
      <c r="C47" s="104"/>
    </row>
    <row r="48" spans="1:19" ht="19" customHeight="1">
      <c r="A48" s="14" t="s">
        <v>445</v>
      </c>
      <c r="B48" s="13"/>
      <c r="C48" s="104"/>
    </row>
    <row r="49" spans="1:3" ht="19" customHeight="1">
      <c r="A49" s="14" t="s">
        <v>446</v>
      </c>
      <c r="B49" s="13"/>
      <c r="C49" s="104">
        <v>1200</v>
      </c>
    </row>
    <row r="50" spans="1:3" ht="19" customHeight="1">
      <c r="A50" s="14" t="s">
        <v>447</v>
      </c>
      <c r="B50" s="13"/>
      <c r="C50" s="104">
        <v>120</v>
      </c>
    </row>
    <row r="51" spans="1:3" ht="19" customHeight="1">
      <c r="A51" s="14" t="s">
        <v>547</v>
      </c>
      <c r="B51" s="13"/>
      <c r="C51" s="80">
        <v>0.02</v>
      </c>
    </row>
    <row r="52" spans="1:3" ht="12" customHeight="1">
      <c r="A52" s="20"/>
      <c r="B52" s="21"/>
      <c r="C52" s="22"/>
    </row>
    <row r="53" spans="1:3">
      <c r="B53" s="114" t="s">
        <v>536</v>
      </c>
      <c r="C53" s="114"/>
    </row>
    <row r="55" spans="1:3" ht="33" customHeight="1">
      <c r="A55" s="107" t="s">
        <v>448</v>
      </c>
      <c r="B55" s="108"/>
      <c r="C55" s="109"/>
    </row>
    <row r="56" spans="1:3" ht="11" customHeight="1">
      <c r="A56" s="49"/>
      <c r="B56" s="50"/>
      <c r="C56" s="18"/>
    </row>
    <row r="57" spans="1:3" ht="24" customHeight="1">
      <c r="A57" s="49" t="s">
        <v>520</v>
      </c>
      <c r="B57" s="17"/>
      <c r="C57" s="60">
        <f>S16</f>
        <v>61974.835417889859</v>
      </c>
    </row>
    <row r="58" spans="1:3" s="17" customFormat="1" ht="24" customHeight="1">
      <c r="A58" s="50" t="s">
        <v>521</v>
      </c>
      <c r="C58" s="60">
        <f>S17+C49+C50+(C57*C51)</f>
        <v>34059.92833270636</v>
      </c>
    </row>
    <row r="59" spans="1:3" ht="24" customHeight="1">
      <c r="A59" s="61" t="s">
        <v>449</v>
      </c>
      <c r="B59" s="19"/>
      <c r="C59" s="62">
        <f>S18</f>
        <v>30474.403793541289</v>
      </c>
    </row>
    <row r="60" spans="1:3" ht="24" customHeight="1">
      <c r="A60" s="81" t="s">
        <v>522</v>
      </c>
      <c r="B60" s="16"/>
      <c r="C60" s="82">
        <f>S29</f>
        <v>51741.477341280181</v>
      </c>
    </row>
    <row r="61" spans="1:3" ht="24" customHeight="1">
      <c r="A61" s="49" t="s">
        <v>524</v>
      </c>
      <c r="B61" s="17"/>
      <c r="C61" s="60">
        <f>S17+C49+C50+(C60*C51)</f>
        <v>33855.26117117417</v>
      </c>
    </row>
    <row r="62" spans="1:3" ht="24" customHeight="1">
      <c r="A62" s="49" t="s">
        <v>450</v>
      </c>
      <c r="B62" s="85"/>
      <c r="C62" s="60">
        <f>S31</f>
        <v>25442.434219315048</v>
      </c>
    </row>
    <row r="63" spans="1:3" ht="24" customHeight="1">
      <c r="A63" s="81" t="s">
        <v>523</v>
      </c>
      <c r="B63" s="16"/>
      <c r="C63" s="82">
        <f>S42</f>
        <v>103602.28624978586</v>
      </c>
    </row>
    <row r="64" spans="1:3" ht="24" customHeight="1">
      <c r="A64" s="49" t="s">
        <v>525</v>
      </c>
      <c r="B64" s="17"/>
      <c r="C64" s="60">
        <f>S17+C49+C50+(C63*C51)</f>
        <v>34892.477349344284</v>
      </c>
    </row>
    <row r="65" spans="1:3" ht="24" customHeight="1">
      <c r="A65" s="49" t="s">
        <v>451</v>
      </c>
      <c r="B65" s="85"/>
      <c r="C65" s="60">
        <f>S44</f>
        <v>50943.54642204749</v>
      </c>
    </row>
    <row r="66" spans="1:3" ht="10" customHeight="1">
      <c r="A66" s="86"/>
      <c r="B66" s="87"/>
      <c r="C66" s="88"/>
    </row>
  </sheetData>
  <sheetProtection sheet="1" objects="1" scenarios="1" sort="0" autoFilter="0"/>
  <mergeCells count="13">
    <mergeCell ref="N1:T1"/>
    <mergeCell ref="B53:C53"/>
    <mergeCell ref="A1:M1"/>
    <mergeCell ref="A24:C24"/>
    <mergeCell ref="B21:C21"/>
    <mergeCell ref="A39:C39"/>
    <mergeCell ref="A55:C55"/>
    <mergeCell ref="N2:T2"/>
    <mergeCell ref="F7:S7"/>
    <mergeCell ref="F20:S20"/>
    <mergeCell ref="F33:S33"/>
    <mergeCell ref="B37:C37"/>
    <mergeCell ref="A2:M2"/>
  </mergeCells>
  <conditionalFormatting sqref="A10">
    <cfRule type="iconSet" priority="6">
      <iconSet>
        <cfvo type="percent" val="0"/>
        <cfvo type="percent" val="33"/>
        <cfvo type="percent" val="67"/>
      </iconSet>
    </cfRule>
  </conditionalFormatting>
  <conditionalFormatting sqref="B10">
    <cfRule type="iconSet" priority="5">
      <iconSet>
        <cfvo type="percent" val="0"/>
        <cfvo type="percent" val="33"/>
        <cfvo type="percent" val="67"/>
      </iconSet>
    </cfRule>
  </conditionalFormatting>
  <conditionalFormatting sqref="A13">
    <cfRule type="iconSet" priority="4">
      <iconSet>
        <cfvo type="percent" val="0"/>
        <cfvo type="percent" val="33"/>
        <cfvo type="percent" val="67"/>
      </iconSet>
    </cfRule>
  </conditionalFormatting>
  <conditionalFormatting sqref="B13">
    <cfRule type="iconSet" priority="3">
      <iconSet>
        <cfvo type="percent" val="0"/>
        <cfvo type="percent" val="33"/>
        <cfvo type="percent" val="67"/>
      </iconSet>
    </cfRule>
  </conditionalFormatting>
  <dataValidations count="6">
    <dataValidation type="list" allowBlank="1" showInputMessage="1" showErrorMessage="1" sqref="A10">
      <formula1>Carriers</formula1>
    </dataValidation>
    <dataValidation type="list" allowBlank="1" showInputMessage="1" showErrorMessage="1" sqref="B10">
      <formula1>INDIRECT(SUBSTITUTE(A10," ",""))</formula1>
    </dataValidation>
    <dataValidation type="list" allowBlank="1" showInputMessage="1" showErrorMessage="1" sqref="C10">
      <formula1>INDIRECT(SUBSTITUTE($A$10&amp;$B$10," ",""))</formula1>
    </dataValidation>
    <dataValidation type="list" allowBlank="1" showInputMessage="1" showErrorMessage="1" sqref="A13:A14">
      <formula1>Colors</formula1>
    </dataValidation>
    <dataValidation type="list" allowBlank="1" showInputMessage="1" showErrorMessage="1" sqref="B13:B14">
      <formula1>INDIRECT(SUBSTITUTE($A$13," ",""))</formula1>
    </dataValidation>
    <dataValidation type="list" allowBlank="1" showInputMessage="1" showErrorMessage="1" sqref="C18">
      <formula1>Processing</formula1>
    </dataValidation>
  </dataValidation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showRuler="0" workbookViewId="0">
      <selection sqref="A1:XFD1"/>
    </sheetView>
  </sheetViews>
  <sheetFormatPr baseColWidth="10" defaultRowHeight="15" x14ac:dyDescent="0"/>
  <cols>
    <col min="1" max="1" width="12.83203125" bestFit="1" customWidth="1"/>
    <col min="2" max="2" width="16.6640625" customWidth="1"/>
    <col min="3" max="3" width="25.83203125" bestFit="1" customWidth="1"/>
    <col min="4" max="4" width="27.5" bestFit="1" customWidth="1"/>
    <col min="5" max="5" width="38.1640625" bestFit="1" customWidth="1"/>
    <col min="6" max="6" width="8" bestFit="1" customWidth="1"/>
    <col min="7" max="9" width="7.33203125" bestFit="1" customWidth="1"/>
    <col min="10" max="10" width="27.1640625" bestFit="1" customWidth="1"/>
    <col min="12" max="15" width="0" hidden="1" customWidth="1"/>
  </cols>
  <sheetData>
    <row r="1" spans="1:14" ht="16">
      <c r="A1" s="5" t="s">
        <v>0</v>
      </c>
      <c r="B1" s="5" t="s">
        <v>1</v>
      </c>
      <c r="C1" s="5" t="s">
        <v>2</v>
      </c>
      <c r="D1" s="5" t="s">
        <v>3</v>
      </c>
      <c r="E1" s="5"/>
      <c r="F1" s="5" t="s">
        <v>4</v>
      </c>
      <c r="G1" s="5">
        <v>100</v>
      </c>
      <c r="H1" s="5">
        <v>300</v>
      </c>
      <c r="I1" s="5" t="s">
        <v>5</v>
      </c>
      <c r="J1" s="5" t="s">
        <v>415</v>
      </c>
      <c r="K1" s="2"/>
      <c r="N1" t="s">
        <v>416</v>
      </c>
    </row>
    <row r="2" spans="1:14" ht="16">
      <c r="A2" s="1" t="s">
        <v>6</v>
      </c>
      <c r="B2" s="1" t="s">
        <v>7</v>
      </c>
      <c r="C2" s="1" t="s">
        <v>8</v>
      </c>
      <c r="D2" s="1" t="s">
        <v>9</v>
      </c>
      <c r="E2" s="1" t="str">
        <f>C2&amp;" "&amp;D2</f>
        <v>4 5/16 x 2 3/4 x 11/16" Cassette Mailer</v>
      </c>
      <c r="F2" s="4"/>
      <c r="G2" s="4">
        <v>0.28000000000000003</v>
      </c>
      <c r="H2" s="4">
        <v>0.26</v>
      </c>
      <c r="I2" s="4">
        <v>0.22</v>
      </c>
      <c r="J2" s="1">
        <v>50</v>
      </c>
      <c r="K2" s="2"/>
      <c r="N2" t="s">
        <v>6</v>
      </c>
    </row>
    <row r="3" spans="1:14" ht="16">
      <c r="A3" s="1" t="s">
        <v>6</v>
      </c>
      <c r="B3" s="1" t="s">
        <v>10</v>
      </c>
      <c r="C3" s="1" t="s">
        <v>11</v>
      </c>
      <c r="D3" s="1" t="s">
        <v>12</v>
      </c>
      <c r="E3" s="1" t="str">
        <f t="shared" ref="E3:E66" si="0">C3&amp;" "&amp;D3</f>
        <v>4 3/4 x 3 5/8 x 2 1/8" Business Cards</v>
      </c>
      <c r="F3" s="4">
        <v>0.37</v>
      </c>
      <c r="G3" s="4">
        <v>0.35</v>
      </c>
      <c r="H3" s="4">
        <v>0.31</v>
      </c>
      <c r="I3" s="4">
        <v>0.27</v>
      </c>
      <c r="J3" s="1">
        <v>50</v>
      </c>
      <c r="K3" s="2"/>
      <c r="N3" t="s">
        <v>272</v>
      </c>
    </row>
    <row r="4" spans="1:14" ht="16">
      <c r="A4" s="1" t="s">
        <v>6</v>
      </c>
      <c r="B4" s="1" t="s">
        <v>13</v>
      </c>
      <c r="C4" s="1" t="s">
        <v>14</v>
      </c>
      <c r="D4" s="1" t="s">
        <v>15</v>
      </c>
      <c r="E4" s="1" t="str">
        <f t="shared" si="0"/>
        <v>5 x 3 x 2" Small Electronics</v>
      </c>
      <c r="F4" s="4">
        <v>0.36</v>
      </c>
      <c r="G4" s="4">
        <v>0.34</v>
      </c>
      <c r="H4" s="4">
        <v>0.3</v>
      </c>
      <c r="I4" s="4">
        <v>0.26</v>
      </c>
      <c r="J4" s="1">
        <v>50</v>
      </c>
      <c r="K4" s="2"/>
      <c r="N4" t="s">
        <v>404</v>
      </c>
    </row>
    <row r="5" spans="1:14" ht="16">
      <c r="A5" s="1" t="s">
        <v>6</v>
      </c>
      <c r="B5" s="1" t="s">
        <v>16</v>
      </c>
      <c r="C5" s="1" t="s">
        <v>17</v>
      </c>
      <c r="D5" s="1" t="s">
        <v>18</v>
      </c>
      <c r="E5" s="1" t="str">
        <f t="shared" si="0"/>
        <v>5 5/8 x 5 x 7/16" CD Mailer</v>
      </c>
      <c r="F5" s="4">
        <v>0.34</v>
      </c>
      <c r="G5" s="4">
        <v>0.34</v>
      </c>
      <c r="H5" s="4">
        <v>0.34</v>
      </c>
      <c r="I5" s="4">
        <v>0.34</v>
      </c>
      <c r="J5" s="1">
        <v>50</v>
      </c>
      <c r="K5" s="2"/>
      <c r="N5" t="s">
        <v>358</v>
      </c>
    </row>
    <row r="6" spans="1:14" ht="16">
      <c r="A6" s="1" t="s">
        <v>6</v>
      </c>
      <c r="B6" s="1" t="s">
        <v>19</v>
      </c>
      <c r="C6" s="1" t="s">
        <v>20</v>
      </c>
      <c r="D6" s="1" t="s">
        <v>21</v>
      </c>
      <c r="E6" s="1" t="str">
        <f t="shared" si="0"/>
        <v>6 x 6 x 1 1/4" Small Frames</v>
      </c>
      <c r="F6" s="4">
        <v>0.42</v>
      </c>
      <c r="G6" s="4">
        <v>0.4</v>
      </c>
      <c r="H6" s="4">
        <v>0.38</v>
      </c>
      <c r="I6" s="4">
        <v>0.31</v>
      </c>
      <c r="J6" s="1">
        <v>50</v>
      </c>
      <c r="K6" s="2"/>
      <c r="N6" t="s">
        <v>405</v>
      </c>
    </row>
    <row r="7" spans="1:14" ht="16">
      <c r="A7" s="1" t="s">
        <v>6</v>
      </c>
      <c r="B7" s="1" t="s">
        <v>22</v>
      </c>
      <c r="C7" s="1" t="s">
        <v>23</v>
      </c>
      <c r="D7" s="1" t="s">
        <v>12</v>
      </c>
      <c r="E7" s="1" t="str">
        <f t="shared" si="0"/>
        <v>7 x 3 5/8 x 2 1/8" Business Cards</v>
      </c>
      <c r="F7" s="4">
        <v>0.4</v>
      </c>
      <c r="G7" s="4">
        <v>0.38</v>
      </c>
      <c r="H7" s="4">
        <v>0.36</v>
      </c>
      <c r="I7" s="4">
        <v>0.28999999999999998</v>
      </c>
      <c r="J7" s="1">
        <v>50</v>
      </c>
      <c r="K7" s="2"/>
      <c r="N7" t="s">
        <v>406</v>
      </c>
    </row>
    <row r="8" spans="1:14" ht="16">
      <c r="A8" s="1" t="s">
        <v>6</v>
      </c>
      <c r="B8" s="1" t="s">
        <v>24</v>
      </c>
      <c r="C8" s="1" t="s">
        <v>25</v>
      </c>
      <c r="D8" s="1" t="s">
        <v>26</v>
      </c>
      <c r="E8" s="1" t="str">
        <f t="shared" si="0"/>
        <v>7 x 7 x 2" Invitation Envelopes</v>
      </c>
      <c r="F8" s="4">
        <v>0.49</v>
      </c>
      <c r="G8" s="4">
        <v>0.47</v>
      </c>
      <c r="H8" s="4">
        <v>0.45</v>
      </c>
      <c r="I8" s="4">
        <v>0.4</v>
      </c>
      <c r="J8" s="1">
        <v>50</v>
      </c>
      <c r="K8" s="2"/>
      <c r="N8" t="s">
        <v>407</v>
      </c>
    </row>
    <row r="9" spans="1:14" ht="16">
      <c r="A9" s="1" t="s">
        <v>6</v>
      </c>
      <c r="B9" s="1" t="s">
        <v>27</v>
      </c>
      <c r="C9" s="1" t="s">
        <v>28</v>
      </c>
      <c r="D9" s="1" t="s">
        <v>29</v>
      </c>
      <c r="E9" s="1" t="str">
        <f t="shared" si="0"/>
        <v>7 1/8 x 4 1/2 x 3" Paperback Books</v>
      </c>
      <c r="F9" s="4">
        <v>0.59</v>
      </c>
      <c r="G9" s="4">
        <v>0.56000000000000005</v>
      </c>
      <c r="H9" s="4">
        <v>0.5</v>
      </c>
      <c r="I9" s="4">
        <v>0.45</v>
      </c>
      <c r="J9" s="1">
        <v>50</v>
      </c>
      <c r="K9" s="2"/>
      <c r="N9" t="s">
        <v>408</v>
      </c>
    </row>
    <row r="10" spans="1:14" ht="16">
      <c r="A10" s="1" t="s">
        <v>6</v>
      </c>
      <c r="B10" s="1" t="s">
        <v>30</v>
      </c>
      <c r="C10" s="1" t="s">
        <v>31</v>
      </c>
      <c r="D10" s="1" t="s">
        <v>32</v>
      </c>
      <c r="E10" s="1" t="str">
        <f t="shared" si="0"/>
        <v>7 3/8 x 7 3/8 x 1 3/8" Candy Box</v>
      </c>
      <c r="F10" s="4">
        <v>0.44</v>
      </c>
      <c r="G10" s="4">
        <v>0.41</v>
      </c>
      <c r="H10" s="4">
        <v>0.39</v>
      </c>
      <c r="I10" s="4">
        <v>0.36</v>
      </c>
      <c r="J10" s="1">
        <v>50</v>
      </c>
      <c r="K10" s="2"/>
    </row>
    <row r="11" spans="1:14" ht="16">
      <c r="A11" s="1" t="s">
        <v>6</v>
      </c>
      <c r="B11" s="1" t="s">
        <v>33</v>
      </c>
      <c r="C11" s="1" t="s">
        <v>34</v>
      </c>
      <c r="D11" s="1" t="s">
        <v>35</v>
      </c>
      <c r="E11" s="1" t="str">
        <f t="shared" si="0"/>
        <v>7 1/2 x 7 x 3 1/4" 1,000 IBM Cards</v>
      </c>
      <c r="F11" s="4">
        <v>0.73</v>
      </c>
      <c r="G11" s="4">
        <v>0.68</v>
      </c>
      <c r="H11" s="4">
        <v>0.65</v>
      </c>
      <c r="I11" s="4">
        <v>0.59</v>
      </c>
      <c r="J11" s="1">
        <v>50</v>
      </c>
      <c r="K11" s="2"/>
      <c r="L11" t="s">
        <v>396</v>
      </c>
    </row>
    <row r="12" spans="1:14" ht="16">
      <c r="A12" s="1" t="s">
        <v>6</v>
      </c>
      <c r="B12" s="1" t="s">
        <v>36</v>
      </c>
      <c r="C12" s="1" t="s">
        <v>37</v>
      </c>
      <c r="D12" s="1" t="s">
        <v>38</v>
      </c>
      <c r="E12" s="1" t="str">
        <f t="shared" si="0"/>
        <v>7 5/8 x 4 1/4 x 3 3/4" 2 Mug Box</v>
      </c>
      <c r="F12" s="4">
        <v>1.1499999999999999</v>
      </c>
      <c r="G12" s="4">
        <v>1.1000000000000001</v>
      </c>
      <c r="H12" s="4">
        <v>0.99</v>
      </c>
      <c r="I12" s="4">
        <v>0.78</v>
      </c>
      <c r="J12" s="1">
        <v>20</v>
      </c>
      <c r="K12" s="2"/>
      <c r="L12" s="11" t="s">
        <v>417</v>
      </c>
    </row>
    <row r="13" spans="1:14" ht="16">
      <c r="A13" s="1" t="s">
        <v>6</v>
      </c>
      <c r="B13" s="1" t="s">
        <v>39</v>
      </c>
      <c r="C13" s="1" t="s">
        <v>40</v>
      </c>
      <c r="D13" s="1" t="s">
        <v>41</v>
      </c>
      <c r="E13" s="1" t="str">
        <f t="shared" si="0"/>
        <v>8 x 7 x 2" Cards</v>
      </c>
      <c r="F13" s="4">
        <v>0.55000000000000004</v>
      </c>
      <c r="G13" s="4">
        <v>0.5</v>
      </c>
      <c r="H13" s="4">
        <v>0.47</v>
      </c>
      <c r="I13" s="4">
        <v>0.41</v>
      </c>
      <c r="J13" s="1">
        <v>50</v>
      </c>
      <c r="K13" s="2"/>
      <c r="L13" s="12">
        <v>100</v>
      </c>
    </row>
    <row r="14" spans="1:14" ht="16">
      <c r="A14" s="1" t="s">
        <v>6</v>
      </c>
      <c r="B14" s="1" t="s">
        <v>42</v>
      </c>
      <c r="C14" s="1" t="s">
        <v>43</v>
      </c>
      <c r="D14" s="1" t="s">
        <v>41</v>
      </c>
      <c r="E14" s="1" t="str">
        <f t="shared" si="0"/>
        <v>8 x 7 x 3" Cards</v>
      </c>
      <c r="F14" s="4">
        <v>0.68</v>
      </c>
      <c r="G14" s="4">
        <v>0.65</v>
      </c>
      <c r="H14" s="4">
        <v>0.62</v>
      </c>
      <c r="I14" s="4">
        <v>0.55000000000000004</v>
      </c>
      <c r="J14" s="1">
        <v>50</v>
      </c>
      <c r="K14" s="2"/>
      <c r="L14" s="12">
        <v>300</v>
      </c>
    </row>
    <row r="15" spans="1:14" ht="16">
      <c r="A15" s="1" t="s">
        <v>6</v>
      </c>
      <c r="B15" s="1" t="s">
        <v>44</v>
      </c>
      <c r="C15" s="1" t="s">
        <v>45</v>
      </c>
      <c r="D15" s="1" t="s">
        <v>41</v>
      </c>
      <c r="E15" s="1" t="str">
        <f t="shared" si="0"/>
        <v>8 x 7 x 4" Cards</v>
      </c>
      <c r="F15" s="4">
        <v>0.79</v>
      </c>
      <c r="G15" s="4">
        <v>0.74</v>
      </c>
      <c r="H15" s="4">
        <v>0.7</v>
      </c>
      <c r="I15" s="4">
        <v>0.62</v>
      </c>
      <c r="J15" s="1">
        <v>50</v>
      </c>
      <c r="K15" s="2"/>
      <c r="L15" s="12">
        <v>500</v>
      </c>
    </row>
    <row r="16" spans="1:14" ht="16">
      <c r="A16" s="1" t="s">
        <v>6</v>
      </c>
      <c r="B16" s="1" t="s">
        <v>46</v>
      </c>
      <c r="C16" s="1" t="s">
        <v>47</v>
      </c>
      <c r="D16" s="1" t="s">
        <v>21</v>
      </c>
      <c r="E16" s="1" t="str">
        <f t="shared" si="0"/>
        <v>8 x 8 x 1 1/4" Small Frames</v>
      </c>
      <c r="F16" s="4">
        <v>0.56000000000000005</v>
      </c>
      <c r="G16" s="4">
        <v>0.53</v>
      </c>
      <c r="H16" s="4">
        <v>0.48</v>
      </c>
      <c r="I16" s="4">
        <v>0.42</v>
      </c>
      <c r="J16" s="1">
        <v>50</v>
      </c>
      <c r="K16" s="2"/>
    </row>
    <row r="17" spans="1:11" ht="16">
      <c r="A17" s="1" t="s">
        <v>6</v>
      </c>
      <c r="B17" s="1" t="s">
        <v>48</v>
      </c>
      <c r="C17" s="1" t="s">
        <v>49</v>
      </c>
      <c r="D17" s="1" t="s">
        <v>21</v>
      </c>
      <c r="E17" s="1" t="str">
        <f t="shared" si="0"/>
        <v>8 x 8 x 2" Small Frames</v>
      </c>
      <c r="F17" s="4">
        <v>0.59</v>
      </c>
      <c r="G17" s="4">
        <v>0.56999999999999995</v>
      </c>
      <c r="H17" s="4">
        <v>0.52</v>
      </c>
      <c r="I17" s="4">
        <v>0.45</v>
      </c>
      <c r="J17" s="1">
        <v>50</v>
      </c>
      <c r="K17" s="2"/>
    </row>
    <row r="18" spans="1:11" ht="16">
      <c r="A18" s="1" t="s">
        <v>6</v>
      </c>
      <c r="B18" s="1" t="s">
        <v>50</v>
      </c>
      <c r="C18" s="1" t="s">
        <v>51</v>
      </c>
      <c r="D18" s="1" t="s">
        <v>21</v>
      </c>
      <c r="E18" s="1" t="str">
        <f t="shared" si="0"/>
        <v>8 x 8 x 4" Small Frames</v>
      </c>
      <c r="F18" s="4">
        <v>0.89</v>
      </c>
      <c r="G18" s="4">
        <v>0.83</v>
      </c>
      <c r="H18" s="4">
        <v>0.79</v>
      </c>
      <c r="I18" s="4">
        <v>0.69</v>
      </c>
      <c r="J18" s="1">
        <v>50</v>
      </c>
      <c r="K18" s="2"/>
    </row>
    <row r="19" spans="1:11" ht="16">
      <c r="A19" s="1" t="s">
        <v>6</v>
      </c>
      <c r="B19" s="1" t="s">
        <v>52</v>
      </c>
      <c r="C19" s="1" t="s">
        <v>53</v>
      </c>
      <c r="D19" s="1" t="s">
        <v>54</v>
      </c>
      <c r="E19" s="1" t="str">
        <f t="shared" si="0"/>
        <v>8 1/4 x 4 3/4 x 1 3/16" Video Mailer</v>
      </c>
      <c r="F19" s="4">
        <v>0.65</v>
      </c>
      <c r="G19" s="4">
        <v>0.6</v>
      </c>
      <c r="H19" s="4">
        <v>0.56999999999999995</v>
      </c>
      <c r="I19" s="4">
        <v>0.49</v>
      </c>
      <c r="J19" s="1">
        <v>50</v>
      </c>
      <c r="K19" s="2"/>
    </row>
    <row r="20" spans="1:11" ht="16">
      <c r="A20" s="1" t="s">
        <v>6</v>
      </c>
      <c r="B20" s="1" t="s">
        <v>55</v>
      </c>
      <c r="C20" s="1" t="s">
        <v>56</v>
      </c>
      <c r="D20" s="1" t="s">
        <v>57</v>
      </c>
      <c r="E20" s="1" t="str">
        <f t="shared" si="0"/>
        <v>8 13/16 x 8 13/16 x 4 1/4" 4 Mug Box</v>
      </c>
      <c r="F20" s="4">
        <v>2.2000000000000002</v>
      </c>
      <c r="G20" s="4">
        <v>2.08</v>
      </c>
      <c r="H20" s="4">
        <v>1.87</v>
      </c>
      <c r="I20" s="4">
        <v>1.48</v>
      </c>
      <c r="J20" s="1">
        <v>20</v>
      </c>
      <c r="K20" s="2"/>
    </row>
    <row r="21" spans="1:11" ht="16">
      <c r="A21" s="1" t="s">
        <v>6</v>
      </c>
      <c r="B21" s="1" t="s">
        <v>58</v>
      </c>
      <c r="C21" s="1" t="s">
        <v>59</v>
      </c>
      <c r="D21" s="1" t="s">
        <v>60</v>
      </c>
      <c r="E21" s="1" t="str">
        <f t="shared" si="0"/>
        <v>9 x 4 x 3" Gifts</v>
      </c>
      <c r="F21" s="4">
        <v>0.67</v>
      </c>
      <c r="G21" s="4">
        <v>0.62</v>
      </c>
      <c r="H21" s="4">
        <v>0.56999999999999995</v>
      </c>
      <c r="I21" s="4">
        <v>0.46</v>
      </c>
      <c r="J21" s="1">
        <v>50</v>
      </c>
      <c r="K21" s="2"/>
    </row>
    <row r="22" spans="1:11" ht="16">
      <c r="A22" s="1" t="s">
        <v>6</v>
      </c>
      <c r="B22" s="1" t="s">
        <v>61</v>
      </c>
      <c r="C22" s="1" t="s">
        <v>62</v>
      </c>
      <c r="D22" s="1" t="s">
        <v>63</v>
      </c>
      <c r="E22" s="1" t="str">
        <f t="shared" si="0"/>
        <v>9 x 6 1/2 x 1 3/4" Digest Size; Books</v>
      </c>
      <c r="F22" s="4">
        <v>0.65</v>
      </c>
      <c r="G22" s="4">
        <v>0.6</v>
      </c>
      <c r="H22" s="4">
        <v>0.55000000000000004</v>
      </c>
      <c r="I22" s="4">
        <v>0.44</v>
      </c>
      <c r="J22" s="1">
        <v>50</v>
      </c>
      <c r="K22" s="2"/>
    </row>
    <row r="23" spans="1:11" ht="16">
      <c r="A23" s="1" t="s">
        <v>6</v>
      </c>
      <c r="B23" s="1" t="s">
        <v>64</v>
      </c>
      <c r="C23" s="1" t="s">
        <v>65</v>
      </c>
      <c r="D23" s="1" t="s">
        <v>66</v>
      </c>
      <c r="E23" s="1" t="str">
        <f t="shared" si="0"/>
        <v>9 x 6 1/2 x 2 3/4" Digest Size; Albums</v>
      </c>
      <c r="F23" s="4">
        <v>0.45</v>
      </c>
      <c r="G23" s="4">
        <v>0.45</v>
      </c>
      <c r="H23" s="4">
        <v>0.45</v>
      </c>
      <c r="I23" s="4">
        <v>0.45</v>
      </c>
      <c r="J23" s="1">
        <v>50</v>
      </c>
      <c r="K23" s="2"/>
    </row>
    <row r="24" spans="1:11" ht="16">
      <c r="A24" s="1" t="s">
        <v>6</v>
      </c>
      <c r="B24" s="1" t="s">
        <v>67</v>
      </c>
      <c r="C24" s="1" t="s">
        <v>68</v>
      </c>
      <c r="D24" s="1" t="s">
        <v>63</v>
      </c>
      <c r="E24" s="1" t="str">
        <f t="shared" si="0"/>
        <v>9 x 6 1/2 x 4" Digest Size; Books</v>
      </c>
      <c r="F24" s="4">
        <v>1.08</v>
      </c>
      <c r="G24" s="4">
        <v>1.01</v>
      </c>
      <c r="H24" s="4">
        <v>0.9</v>
      </c>
      <c r="I24" s="4">
        <v>0.85</v>
      </c>
      <c r="J24" s="1">
        <v>50</v>
      </c>
      <c r="K24" s="2"/>
    </row>
    <row r="25" spans="1:11" ht="16">
      <c r="A25" s="1" t="s">
        <v>6</v>
      </c>
      <c r="B25" s="1" t="s">
        <v>69</v>
      </c>
      <c r="C25" s="1" t="s">
        <v>70</v>
      </c>
      <c r="D25" s="1" t="s">
        <v>71</v>
      </c>
      <c r="E25" s="1" t="str">
        <f t="shared" si="0"/>
        <v>9 x 6 1/2 x 6" Books</v>
      </c>
      <c r="F25" s="4">
        <v>1.64</v>
      </c>
      <c r="G25" s="4">
        <v>1.51</v>
      </c>
      <c r="H25" s="4">
        <v>1.35</v>
      </c>
      <c r="I25" s="4">
        <v>1.28</v>
      </c>
      <c r="J25" s="1">
        <v>50</v>
      </c>
      <c r="K25" s="2"/>
    </row>
    <row r="26" spans="1:11" ht="16">
      <c r="A26" s="1" t="s">
        <v>6</v>
      </c>
      <c r="B26" s="1" t="s">
        <v>72</v>
      </c>
      <c r="C26" s="1" t="s">
        <v>73</v>
      </c>
      <c r="D26" s="1" t="s">
        <v>74</v>
      </c>
      <c r="E26" s="1" t="str">
        <f t="shared" si="0"/>
        <v>9 x 7 1/2 x 3" Plaques</v>
      </c>
      <c r="F26" s="4">
        <v>0.73</v>
      </c>
      <c r="G26" s="4">
        <v>0.69</v>
      </c>
      <c r="H26" s="4">
        <v>0.66</v>
      </c>
      <c r="I26" s="4">
        <v>0.56999999999999995</v>
      </c>
      <c r="J26" s="1">
        <v>50</v>
      </c>
      <c r="K26" s="2"/>
    </row>
    <row r="27" spans="1:11" ht="16">
      <c r="A27" s="1" t="s">
        <v>6</v>
      </c>
      <c r="B27" s="1" t="s">
        <v>75</v>
      </c>
      <c r="C27" s="1" t="s">
        <v>76</v>
      </c>
      <c r="D27" s="1" t="s">
        <v>74</v>
      </c>
      <c r="E27" s="1" t="str">
        <f t="shared" si="0"/>
        <v>9 x 8 x 2" Plaques</v>
      </c>
      <c r="F27" s="4">
        <v>0.59</v>
      </c>
      <c r="G27" s="4">
        <v>0.56999999999999995</v>
      </c>
      <c r="H27" s="4">
        <v>0.5</v>
      </c>
      <c r="I27" s="4">
        <v>0.45</v>
      </c>
      <c r="J27" s="1">
        <v>50</v>
      </c>
      <c r="K27" s="2"/>
    </row>
    <row r="28" spans="1:11" ht="16">
      <c r="A28" s="1" t="s">
        <v>6</v>
      </c>
      <c r="B28" s="1" t="s">
        <v>77</v>
      </c>
      <c r="C28" s="1" t="s">
        <v>78</v>
      </c>
      <c r="D28" s="1" t="s">
        <v>79</v>
      </c>
      <c r="E28" s="1" t="str">
        <f t="shared" si="0"/>
        <v>9 x 9 x 2" Small Picture Frames</v>
      </c>
      <c r="F28" s="4">
        <v>0.64</v>
      </c>
      <c r="G28" s="4">
        <v>0.61</v>
      </c>
      <c r="H28" s="4">
        <v>0.56999999999999995</v>
      </c>
      <c r="I28" s="4">
        <v>0.48</v>
      </c>
      <c r="J28" s="1">
        <v>50</v>
      </c>
      <c r="K28" s="2"/>
    </row>
    <row r="29" spans="1:11" ht="16">
      <c r="A29" s="1" t="s">
        <v>6</v>
      </c>
      <c r="B29" s="1" t="s">
        <v>80</v>
      </c>
      <c r="C29" s="1" t="s">
        <v>81</v>
      </c>
      <c r="D29" s="1" t="s">
        <v>79</v>
      </c>
      <c r="E29" s="1" t="str">
        <f t="shared" si="0"/>
        <v>9 x 9 x 3" Small Picture Frames</v>
      </c>
      <c r="F29" s="4">
        <v>0.84</v>
      </c>
      <c r="G29" s="4">
        <v>0.79</v>
      </c>
      <c r="H29" s="4">
        <v>0.74</v>
      </c>
      <c r="I29" s="4">
        <v>0.66</v>
      </c>
      <c r="J29" s="1">
        <v>50</v>
      </c>
      <c r="K29" s="2"/>
    </row>
    <row r="30" spans="1:11" ht="16">
      <c r="A30" s="1" t="s">
        <v>6</v>
      </c>
      <c r="B30" s="1" t="s">
        <v>82</v>
      </c>
      <c r="C30" s="1" t="s">
        <v>83</v>
      </c>
      <c r="D30" s="1" t="s">
        <v>79</v>
      </c>
      <c r="E30" s="1" t="str">
        <f t="shared" si="0"/>
        <v>9 x 9 x 4" Small Picture Frames</v>
      </c>
      <c r="F30" s="4">
        <v>1.1200000000000001</v>
      </c>
      <c r="G30" s="4">
        <v>1.05</v>
      </c>
      <c r="H30" s="4">
        <v>0.99</v>
      </c>
      <c r="I30" s="4">
        <v>0.87</v>
      </c>
      <c r="J30" s="1">
        <v>50</v>
      </c>
      <c r="K30" s="2"/>
    </row>
    <row r="31" spans="1:11" ht="16">
      <c r="A31" s="1" t="s">
        <v>6</v>
      </c>
      <c r="B31" s="1" t="s">
        <v>84</v>
      </c>
      <c r="C31" s="1" t="s">
        <v>85</v>
      </c>
      <c r="D31" s="1" t="s">
        <v>86</v>
      </c>
      <c r="E31" s="1" t="str">
        <f t="shared" si="0"/>
        <v>10 x 3 x 3" Candles</v>
      </c>
      <c r="F31" s="4">
        <v>0.61</v>
      </c>
      <c r="G31" s="4">
        <v>0.57999999999999996</v>
      </c>
      <c r="H31" s="4">
        <v>0.49</v>
      </c>
      <c r="I31" s="4">
        <v>0.42</v>
      </c>
      <c r="J31" s="1">
        <v>50</v>
      </c>
      <c r="K31" s="2"/>
    </row>
    <row r="32" spans="1:11" ht="16">
      <c r="A32" s="1" t="s">
        <v>6</v>
      </c>
      <c r="B32" s="1" t="s">
        <v>87</v>
      </c>
      <c r="C32" s="1" t="s">
        <v>88</v>
      </c>
      <c r="D32" s="1" t="s">
        <v>60</v>
      </c>
      <c r="E32" s="1" t="str">
        <f t="shared" si="0"/>
        <v>10 x 4 x 3" Gifts</v>
      </c>
      <c r="F32" s="4">
        <v>0.76</v>
      </c>
      <c r="G32" s="4">
        <v>0.72</v>
      </c>
      <c r="H32" s="4">
        <v>0.63</v>
      </c>
      <c r="I32" s="4">
        <v>0.53</v>
      </c>
      <c r="J32" s="1">
        <v>50</v>
      </c>
      <c r="K32" s="2"/>
    </row>
    <row r="33" spans="1:11" ht="16">
      <c r="A33" s="1" t="s">
        <v>6</v>
      </c>
      <c r="B33" s="1" t="s">
        <v>89</v>
      </c>
      <c r="C33" s="1" t="s">
        <v>90</v>
      </c>
      <c r="D33" s="1" t="s">
        <v>74</v>
      </c>
      <c r="E33" s="1" t="str">
        <f t="shared" si="0"/>
        <v>10 x 8 x 3" Plaques</v>
      </c>
      <c r="F33" s="4">
        <v>0.89</v>
      </c>
      <c r="G33" s="4">
        <v>0.84</v>
      </c>
      <c r="H33" s="4">
        <v>0.79</v>
      </c>
      <c r="I33" s="4">
        <v>0.69</v>
      </c>
      <c r="J33" s="1">
        <v>50</v>
      </c>
      <c r="K33" s="2"/>
    </row>
    <row r="34" spans="1:11" ht="16">
      <c r="A34" s="1" t="s">
        <v>6</v>
      </c>
      <c r="B34" s="1" t="s">
        <v>91</v>
      </c>
      <c r="C34" s="1" t="s">
        <v>92</v>
      </c>
      <c r="D34" s="1" t="s">
        <v>93</v>
      </c>
      <c r="E34" s="1" t="str">
        <f t="shared" si="0"/>
        <v>10 x 9 x 2" Collectibles</v>
      </c>
      <c r="F34" s="4">
        <v>0.78</v>
      </c>
      <c r="G34" s="4">
        <v>0.74</v>
      </c>
      <c r="H34" s="4">
        <v>0.7</v>
      </c>
      <c r="I34" s="4">
        <v>0.6</v>
      </c>
      <c r="J34" s="1">
        <v>50</v>
      </c>
      <c r="K34" s="2"/>
    </row>
    <row r="35" spans="1:11" ht="16">
      <c r="A35" s="1" t="s">
        <v>6</v>
      </c>
      <c r="B35" s="1" t="s">
        <v>94</v>
      </c>
      <c r="C35" s="1" t="s">
        <v>95</v>
      </c>
      <c r="D35" s="1" t="s">
        <v>93</v>
      </c>
      <c r="E35" s="1" t="str">
        <f t="shared" si="0"/>
        <v>10 x 9 x 3" Collectibles</v>
      </c>
      <c r="F35" s="4">
        <v>1.06</v>
      </c>
      <c r="G35" s="4">
        <v>1.01</v>
      </c>
      <c r="H35" s="4">
        <v>0.95</v>
      </c>
      <c r="I35" s="4">
        <v>0.8</v>
      </c>
      <c r="J35" s="1">
        <v>50</v>
      </c>
      <c r="K35" s="2"/>
    </row>
    <row r="36" spans="1:11" ht="16">
      <c r="A36" s="1" t="s">
        <v>6</v>
      </c>
      <c r="B36" s="1" t="s">
        <v>96</v>
      </c>
      <c r="C36" s="1" t="s">
        <v>97</v>
      </c>
      <c r="D36" s="1" t="s">
        <v>98</v>
      </c>
      <c r="E36" s="1" t="str">
        <f t="shared" si="0"/>
        <v>10 x 10 x 2" Catalogs, Books</v>
      </c>
      <c r="F36" s="4">
        <v>0.89</v>
      </c>
      <c r="G36" s="4">
        <v>0.84</v>
      </c>
      <c r="H36" s="4">
        <v>0.79</v>
      </c>
      <c r="I36" s="4">
        <v>0.68</v>
      </c>
      <c r="J36" s="1">
        <v>50</v>
      </c>
      <c r="K36" s="2"/>
    </row>
    <row r="37" spans="1:11" ht="16">
      <c r="A37" s="1" t="s">
        <v>6</v>
      </c>
      <c r="B37" s="1" t="s">
        <v>99</v>
      </c>
      <c r="C37" s="1" t="s">
        <v>100</v>
      </c>
      <c r="D37" s="1" t="s">
        <v>98</v>
      </c>
      <c r="E37" s="1" t="str">
        <f t="shared" si="0"/>
        <v>10 x 10 x 3" Catalogs, Books</v>
      </c>
      <c r="F37" s="4">
        <v>1.1599999999999999</v>
      </c>
      <c r="G37" s="4">
        <v>1.1000000000000001</v>
      </c>
      <c r="H37" s="4">
        <v>1.05</v>
      </c>
      <c r="I37" s="4">
        <v>0.89</v>
      </c>
      <c r="J37" s="1">
        <v>50</v>
      </c>
      <c r="K37" s="2"/>
    </row>
    <row r="38" spans="1:11" ht="16">
      <c r="A38" s="1" t="s">
        <v>6</v>
      </c>
      <c r="B38" s="1" t="s">
        <v>101</v>
      </c>
      <c r="C38" s="1" t="s">
        <v>102</v>
      </c>
      <c r="D38" s="1" t="s">
        <v>98</v>
      </c>
      <c r="E38" s="1" t="str">
        <f t="shared" si="0"/>
        <v>10 x 10 x 4" Catalogs, Books</v>
      </c>
      <c r="F38" s="4">
        <v>1.28</v>
      </c>
      <c r="G38" s="4">
        <v>1.19</v>
      </c>
      <c r="H38" s="4">
        <v>1.1100000000000001</v>
      </c>
      <c r="I38" s="4">
        <v>0.98</v>
      </c>
      <c r="J38" s="1">
        <v>50</v>
      </c>
      <c r="K38" s="2"/>
    </row>
    <row r="39" spans="1:11" ht="16">
      <c r="A39" s="1" t="s">
        <v>6</v>
      </c>
      <c r="B39" s="1" t="s">
        <v>103</v>
      </c>
      <c r="C39" s="1" t="s">
        <v>104</v>
      </c>
      <c r="D39" s="1" t="s">
        <v>105</v>
      </c>
      <c r="E39" s="1" t="str">
        <f t="shared" si="0"/>
        <v>10 1/4 x 8 1/4 x 2" Hardcover Books</v>
      </c>
      <c r="F39" s="4">
        <v>0.74</v>
      </c>
      <c r="G39" s="4">
        <v>0.68</v>
      </c>
      <c r="H39" s="4">
        <v>0.65</v>
      </c>
      <c r="I39" s="4">
        <v>0.52</v>
      </c>
      <c r="J39" s="1">
        <v>50</v>
      </c>
      <c r="K39" s="2"/>
    </row>
    <row r="40" spans="1:11" ht="16">
      <c r="A40" s="1" t="s">
        <v>6</v>
      </c>
      <c r="B40" s="1" t="s">
        <v>106</v>
      </c>
      <c r="C40" s="1" t="s">
        <v>107</v>
      </c>
      <c r="D40" s="1" t="s">
        <v>105</v>
      </c>
      <c r="E40" s="1" t="str">
        <f t="shared" si="0"/>
        <v>10 1/4 x 8 1/4 x 4" Hardcover Books</v>
      </c>
      <c r="F40" s="4">
        <v>1.28</v>
      </c>
      <c r="G40" s="4">
        <v>1.19</v>
      </c>
      <c r="H40" s="4">
        <v>1.1100000000000001</v>
      </c>
      <c r="I40" s="4">
        <v>0.99</v>
      </c>
      <c r="J40" s="1">
        <v>50</v>
      </c>
      <c r="K40" s="2"/>
    </row>
    <row r="41" spans="1:11" ht="16">
      <c r="A41" s="1" t="s">
        <v>6</v>
      </c>
      <c r="B41" s="1" t="s">
        <v>108</v>
      </c>
      <c r="C41" s="1" t="s">
        <v>109</v>
      </c>
      <c r="D41" s="1" t="s">
        <v>110</v>
      </c>
      <c r="E41" s="1" t="str">
        <f t="shared" si="0"/>
        <v>11 x 6 1/2 x 2 3/4" Small Photo Albums</v>
      </c>
      <c r="F41" s="4">
        <v>0.67</v>
      </c>
      <c r="G41" s="4">
        <v>0.62</v>
      </c>
      <c r="H41" s="4">
        <v>0.56999999999999995</v>
      </c>
      <c r="I41" s="4">
        <v>0.49</v>
      </c>
      <c r="J41" s="1">
        <v>50</v>
      </c>
      <c r="K41" s="2"/>
    </row>
    <row r="42" spans="1:11" ht="16">
      <c r="A42" s="1" t="s">
        <v>6</v>
      </c>
      <c r="B42" s="1" t="s">
        <v>111</v>
      </c>
      <c r="C42" s="1" t="s">
        <v>112</v>
      </c>
      <c r="D42" s="1" t="s">
        <v>98</v>
      </c>
      <c r="E42" s="1" t="str">
        <f t="shared" si="0"/>
        <v>11 x 10 x 4" Catalogs, Books</v>
      </c>
      <c r="F42" s="4">
        <v>1.3</v>
      </c>
      <c r="G42" s="4">
        <v>1.22</v>
      </c>
      <c r="H42" s="4">
        <v>1.1299999999999999</v>
      </c>
      <c r="I42" s="4">
        <v>1.01</v>
      </c>
      <c r="J42" s="1">
        <v>50</v>
      </c>
      <c r="K42" s="2"/>
    </row>
    <row r="43" spans="1:11" ht="16">
      <c r="A43" s="1" t="s">
        <v>6</v>
      </c>
      <c r="B43" s="1" t="s">
        <v>113</v>
      </c>
      <c r="C43" s="1" t="s">
        <v>114</v>
      </c>
      <c r="D43" s="1" t="s">
        <v>115</v>
      </c>
      <c r="E43" s="1" t="str">
        <f t="shared" si="0"/>
        <v>11 x 11 x 2" Canvases</v>
      </c>
      <c r="F43" s="4">
        <v>1.06</v>
      </c>
      <c r="G43" s="4">
        <v>1</v>
      </c>
      <c r="H43" s="4">
        <v>0.94</v>
      </c>
      <c r="I43" s="4">
        <v>0.81</v>
      </c>
      <c r="J43" s="1">
        <v>50</v>
      </c>
      <c r="K43" s="2"/>
    </row>
    <row r="44" spans="1:11" ht="16">
      <c r="A44" s="1" t="s">
        <v>6</v>
      </c>
      <c r="B44" s="1" t="s">
        <v>116</v>
      </c>
      <c r="C44" s="1" t="s">
        <v>117</v>
      </c>
      <c r="D44" s="1" t="s">
        <v>115</v>
      </c>
      <c r="E44" s="1" t="str">
        <f t="shared" si="0"/>
        <v>11 x 11 x 3" Canvases</v>
      </c>
      <c r="F44" s="4">
        <v>1.27</v>
      </c>
      <c r="G44" s="4">
        <v>1.19</v>
      </c>
      <c r="H44" s="4">
        <v>1.1200000000000001</v>
      </c>
      <c r="I44" s="4">
        <v>0.99</v>
      </c>
      <c r="J44" s="1">
        <v>50</v>
      </c>
      <c r="K44" s="2"/>
    </row>
    <row r="45" spans="1:11" ht="16">
      <c r="A45" s="1" t="s">
        <v>6</v>
      </c>
      <c r="B45" s="1" t="s">
        <v>118</v>
      </c>
      <c r="C45" s="1" t="s">
        <v>119</v>
      </c>
      <c r="D45" s="1" t="s">
        <v>120</v>
      </c>
      <c r="E45" s="1" t="str">
        <f t="shared" si="0"/>
        <v>11 1/8 x 8 3/4 x 1 1/4" Letterhead</v>
      </c>
      <c r="F45" s="4">
        <v>0.71</v>
      </c>
      <c r="G45" s="4">
        <v>0.65</v>
      </c>
      <c r="H45" s="4">
        <v>0.61</v>
      </c>
      <c r="I45" s="4">
        <v>0.48</v>
      </c>
      <c r="J45" s="1">
        <v>50</v>
      </c>
      <c r="K45" s="2"/>
    </row>
    <row r="46" spans="1:11" ht="16">
      <c r="A46" s="1" t="s">
        <v>6</v>
      </c>
      <c r="B46" s="1" t="s">
        <v>121</v>
      </c>
      <c r="C46" s="1" t="s">
        <v>122</v>
      </c>
      <c r="D46" s="1" t="s">
        <v>120</v>
      </c>
      <c r="E46" s="1" t="str">
        <f t="shared" si="0"/>
        <v>11 1/8 x 8 3/4 x 2" Letterhead</v>
      </c>
      <c r="F46" s="4">
        <v>0.56000000000000005</v>
      </c>
      <c r="G46" s="4">
        <v>0.56000000000000005</v>
      </c>
      <c r="H46" s="4">
        <v>0.56000000000000005</v>
      </c>
      <c r="I46" s="4">
        <v>0.56000000000000005</v>
      </c>
      <c r="J46" s="1">
        <v>50</v>
      </c>
      <c r="K46" s="2"/>
    </row>
    <row r="47" spans="1:11" ht="16">
      <c r="A47" s="1" t="s">
        <v>6</v>
      </c>
      <c r="B47" s="1" t="s">
        <v>123</v>
      </c>
      <c r="C47" s="1" t="s">
        <v>124</v>
      </c>
      <c r="D47" s="1" t="s">
        <v>125</v>
      </c>
      <c r="E47" s="1" t="str">
        <f t="shared" si="0"/>
        <v>11 1/8 x 8 3/4 x 2 5/16" Framed Pictures</v>
      </c>
      <c r="F47" s="4">
        <v>0.84</v>
      </c>
      <c r="G47" s="4">
        <v>0.78</v>
      </c>
      <c r="H47" s="4">
        <v>0.73</v>
      </c>
      <c r="I47" s="4">
        <v>0.67</v>
      </c>
      <c r="J47" s="1">
        <v>50</v>
      </c>
      <c r="K47" s="2"/>
    </row>
    <row r="48" spans="1:11" ht="16">
      <c r="A48" s="1" t="s">
        <v>6</v>
      </c>
      <c r="B48" s="1" t="s">
        <v>126</v>
      </c>
      <c r="C48" s="1" t="s">
        <v>127</v>
      </c>
      <c r="D48" s="1" t="s">
        <v>128</v>
      </c>
      <c r="E48" s="1" t="str">
        <f t="shared" si="0"/>
        <v>11 1/8 x 8 3/4 x 3" Stationery</v>
      </c>
      <c r="F48" s="4">
        <v>1</v>
      </c>
      <c r="G48" s="4">
        <v>0.9</v>
      </c>
      <c r="H48" s="4">
        <v>0.84</v>
      </c>
      <c r="I48" s="4">
        <v>0.74</v>
      </c>
      <c r="J48" s="1">
        <v>50</v>
      </c>
      <c r="K48" s="2"/>
    </row>
    <row r="49" spans="1:11" ht="16">
      <c r="A49" s="1" t="s">
        <v>6</v>
      </c>
      <c r="B49" s="1" t="s">
        <v>129</v>
      </c>
      <c r="C49" s="1" t="s">
        <v>130</v>
      </c>
      <c r="D49" s="1" t="s">
        <v>131</v>
      </c>
      <c r="E49" s="1" t="str">
        <f t="shared" si="0"/>
        <v>11 1/8 x 8 3/4 x 4" Letter Size or Smaller</v>
      </c>
      <c r="F49" s="4">
        <v>1.06</v>
      </c>
      <c r="G49" s="4">
        <v>0.98</v>
      </c>
      <c r="H49" s="4">
        <v>0.9</v>
      </c>
      <c r="I49" s="4">
        <v>0.8</v>
      </c>
      <c r="J49" s="1">
        <v>50</v>
      </c>
      <c r="K49" s="2"/>
    </row>
    <row r="50" spans="1:11" ht="16">
      <c r="A50" s="1" t="s">
        <v>6</v>
      </c>
      <c r="B50" s="1" t="s">
        <v>132</v>
      </c>
      <c r="C50" s="1" t="s">
        <v>133</v>
      </c>
      <c r="D50" s="1" t="s">
        <v>120</v>
      </c>
      <c r="E50" s="1" t="str">
        <f t="shared" si="0"/>
        <v>11 1/8 x 8 3/4 x 5" Letterhead</v>
      </c>
      <c r="F50" s="4">
        <v>1.3</v>
      </c>
      <c r="G50" s="4">
        <v>1.21</v>
      </c>
      <c r="H50" s="4">
        <v>1.1399999999999999</v>
      </c>
      <c r="I50" s="4">
        <v>1.05</v>
      </c>
      <c r="J50" s="1">
        <v>50</v>
      </c>
      <c r="K50" s="2"/>
    </row>
    <row r="51" spans="1:11" ht="16">
      <c r="A51" s="1" t="s">
        <v>6</v>
      </c>
      <c r="B51" s="1" t="s">
        <v>134</v>
      </c>
      <c r="C51" s="1" t="s">
        <v>135</v>
      </c>
      <c r="D51" s="1" t="s">
        <v>120</v>
      </c>
      <c r="E51" s="1" t="str">
        <f t="shared" si="0"/>
        <v>11 1/8 x 8 3/4 x 6" Letterhead</v>
      </c>
      <c r="F51" s="4">
        <v>1.51</v>
      </c>
      <c r="G51" s="4">
        <v>1.44</v>
      </c>
      <c r="H51" s="4">
        <v>1.38</v>
      </c>
      <c r="I51" s="4">
        <v>1.28</v>
      </c>
      <c r="J51" s="1">
        <v>50</v>
      </c>
      <c r="K51" s="2"/>
    </row>
    <row r="52" spans="1:11" ht="16">
      <c r="A52" s="1" t="s">
        <v>6</v>
      </c>
      <c r="B52" s="1" t="s">
        <v>136</v>
      </c>
      <c r="C52" s="1" t="s">
        <v>137</v>
      </c>
      <c r="D52" s="1" t="s">
        <v>138</v>
      </c>
      <c r="E52" s="1" t="str">
        <f t="shared" si="0"/>
        <v>11 1/2 x 11 1/2 x 3 3/4" 2 1/2" Tall Ring Binders</v>
      </c>
      <c r="F52" s="4">
        <v>1.32</v>
      </c>
      <c r="G52" s="4">
        <v>1.23</v>
      </c>
      <c r="H52" s="4">
        <v>1.1399999999999999</v>
      </c>
      <c r="I52" s="4">
        <v>1.01</v>
      </c>
      <c r="J52" s="1">
        <v>50</v>
      </c>
      <c r="K52" s="2"/>
    </row>
    <row r="53" spans="1:11" ht="16">
      <c r="A53" s="1" t="s">
        <v>6</v>
      </c>
      <c r="B53" s="1" t="s">
        <v>139</v>
      </c>
      <c r="C53" s="1" t="s">
        <v>140</v>
      </c>
      <c r="D53" s="1" t="s">
        <v>141</v>
      </c>
      <c r="E53" s="1" t="str">
        <f t="shared" si="0"/>
        <v>11 3/4 x 10 3/4 x 2 1/4" 1 &amp; 1 1/2" Tall Ring Binders</v>
      </c>
      <c r="F53" s="4">
        <v>0.47</v>
      </c>
      <c r="G53" s="4">
        <v>0.47</v>
      </c>
      <c r="H53" s="4">
        <v>0.47</v>
      </c>
      <c r="I53" s="4">
        <v>0.47</v>
      </c>
      <c r="J53" s="1">
        <v>50</v>
      </c>
      <c r="K53" s="2"/>
    </row>
    <row r="54" spans="1:11" ht="16">
      <c r="A54" s="1" t="s">
        <v>6</v>
      </c>
      <c r="B54" s="1" t="s">
        <v>142</v>
      </c>
      <c r="C54" s="1" t="s">
        <v>143</v>
      </c>
      <c r="D54" s="1" t="s">
        <v>144</v>
      </c>
      <c r="E54" s="1" t="str">
        <f t="shared" si="0"/>
        <v>11 3/4 x 10 3/4 x 4" 2" Tall Ring Binders</v>
      </c>
      <c r="F54" s="4">
        <v>1.51</v>
      </c>
      <c r="G54" s="4">
        <v>1.44</v>
      </c>
      <c r="H54" s="4">
        <v>1.34</v>
      </c>
      <c r="I54" s="4">
        <v>1.1499999999999999</v>
      </c>
      <c r="J54" s="1">
        <v>50</v>
      </c>
      <c r="K54" s="2"/>
    </row>
    <row r="55" spans="1:11" ht="16">
      <c r="A55" s="1" t="s">
        <v>6</v>
      </c>
      <c r="B55" s="1" t="s">
        <v>145</v>
      </c>
      <c r="C55" s="1" t="s">
        <v>146</v>
      </c>
      <c r="D55" s="1" t="s">
        <v>147</v>
      </c>
      <c r="E55" s="1" t="str">
        <f t="shared" si="0"/>
        <v>12 x 10 x 4" File Folders</v>
      </c>
      <c r="F55" s="4">
        <v>1.36</v>
      </c>
      <c r="G55" s="4">
        <v>1.28</v>
      </c>
      <c r="H55" s="4">
        <v>1.19</v>
      </c>
      <c r="I55" s="4">
        <v>1.05</v>
      </c>
      <c r="J55" s="1">
        <v>50</v>
      </c>
      <c r="K55" s="2"/>
    </row>
    <row r="56" spans="1:11" ht="16">
      <c r="A56" s="1" t="s">
        <v>6</v>
      </c>
      <c r="B56" s="1" t="s">
        <v>148</v>
      </c>
      <c r="C56" s="1" t="s">
        <v>149</v>
      </c>
      <c r="D56" s="1" t="s">
        <v>144</v>
      </c>
      <c r="E56" s="1" t="str">
        <f t="shared" si="0"/>
        <v>12 x 11 3/4 x 3 1/4" 2" Tall Ring Binders</v>
      </c>
      <c r="F56" s="4">
        <v>1.21</v>
      </c>
      <c r="G56" s="4">
        <v>1.1299999999999999</v>
      </c>
      <c r="H56" s="4">
        <v>1.08</v>
      </c>
      <c r="I56" s="4">
        <v>0.98</v>
      </c>
      <c r="J56" s="1">
        <v>50</v>
      </c>
      <c r="K56" s="2"/>
    </row>
    <row r="57" spans="1:11" ht="16">
      <c r="A57" s="1" t="s">
        <v>6</v>
      </c>
      <c r="B57" s="1" t="s">
        <v>150</v>
      </c>
      <c r="C57" s="1" t="s">
        <v>151</v>
      </c>
      <c r="D57" s="1" t="s">
        <v>152</v>
      </c>
      <c r="E57" s="1" t="str">
        <f t="shared" si="0"/>
        <v>12 x 12 x 1 1/4" Picture Frames</v>
      </c>
      <c r="F57" s="4">
        <v>1</v>
      </c>
      <c r="G57" s="4">
        <v>0.94</v>
      </c>
      <c r="H57" s="4">
        <v>0.9</v>
      </c>
      <c r="I57" s="4">
        <v>0.77</v>
      </c>
      <c r="J57" s="1">
        <v>50</v>
      </c>
      <c r="K57" s="2"/>
    </row>
    <row r="58" spans="1:11" ht="16">
      <c r="A58" s="1" t="s">
        <v>6</v>
      </c>
      <c r="B58" s="1" t="s">
        <v>153</v>
      </c>
      <c r="C58" s="1" t="s">
        <v>154</v>
      </c>
      <c r="D58" s="1" t="s">
        <v>152</v>
      </c>
      <c r="E58" s="1" t="str">
        <f t="shared" si="0"/>
        <v>12 x 12 x 2" Picture Frames</v>
      </c>
      <c r="F58" s="4">
        <v>1.23</v>
      </c>
      <c r="G58" s="4">
        <v>1.1399999999999999</v>
      </c>
      <c r="H58" s="4">
        <v>1.0900000000000001</v>
      </c>
      <c r="I58" s="4">
        <v>0.94</v>
      </c>
      <c r="J58" s="1">
        <v>50</v>
      </c>
      <c r="K58" s="2"/>
    </row>
    <row r="59" spans="1:11" ht="16">
      <c r="A59" s="1" t="s">
        <v>6</v>
      </c>
      <c r="B59" s="1" t="s">
        <v>155</v>
      </c>
      <c r="C59" s="1" t="s">
        <v>156</v>
      </c>
      <c r="D59" s="1" t="s">
        <v>157</v>
      </c>
      <c r="E59" s="1" t="str">
        <f t="shared" si="0"/>
        <v>12 x 12 x 3" Photo Album</v>
      </c>
      <c r="F59" s="4">
        <v>1.36</v>
      </c>
      <c r="G59" s="4">
        <v>1.28</v>
      </c>
      <c r="H59" s="4">
        <v>1.19</v>
      </c>
      <c r="I59" s="4">
        <v>1.06</v>
      </c>
      <c r="J59" s="1">
        <v>50</v>
      </c>
      <c r="K59" s="2"/>
    </row>
    <row r="60" spans="1:11" ht="16">
      <c r="A60" s="1" t="s">
        <v>6</v>
      </c>
      <c r="B60" s="1" t="s">
        <v>158</v>
      </c>
      <c r="C60" s="1" t="s">
        <v>159</v>
      </c>
      <c r="D60" s="1" t="s">
        <v>125</v>
      </c>
      <c r="E60" s="1" t="str">
        <f t="shared" si="0"/>
        <v>12 x 12 x 4" Framed Pictures</v>
      </c>
      <c r="F60" s="4">
        <v>1.58</v>
      </c>
      <c r="G60" s="4">
        <v>1.48</v>
      </c>
      <c r="H60" s="4">
        <v>1.38</v>
      </c>
      <c r="I60" s="4">
        <v>1.25</v>
      </c>
      <c r="J60" s="1">
        <v>50</v>
      </c>
      <c r="K60" s="2"/>
    </row>
    <row r="61" spans="1:11" ht="16">
      <c r="A61" s="1" t="s">
        <v>6</v>
      </c>
      <c r="B61" s="1" t="s">
        <v>160</v>
      </c>
      <c r="C61" s="1" t="s">
        <v>161</v>
      </c>
      <c r="D61" s="1" t="s">
        <v>157</v>
      </c>
      <c r="E61" s="1" t="str">
        <f t="shared" si="0"/>
        <v>12 x 12 x 6" Photo Album</v>
      </c>
      <c r="F61" s="4">
        <v>2.36</v>
      </c>
      <c r="G61" s="4">
        <v>2.21</v>
      </c>
      <c r="H61" s="4">
        <v>2.0699999999999998</v>
      </c>
      <c r="I61" s="4">
        <v>1.85</v>
      </c>
      <c r="J61" s="1">
        <v>50</v>
      </c>
      <c r="K61" s="2"/>
    </row>
    <row r="62" spans="1:11" ht="16">
      <c r="A62" s="1" t="s">
        <v>6</v>
      </c>
      <c r="B62" s="1" t="s">
        <v>162</v>
      </c>
      <c r="C62" s="1" t="s">
        <v>163</v>
      </c>
      <c r="D62" s="1" t="s">
        <v>164</v>
      </c>
      <c r="E62" s="1" t="str">
        <f t="shared" si="0"/>
        <v>12 1/8 x 9 1/4 x 1 1/4" Booklets, Calendars</v>
      </c>
      <c r="F62" s="4">
        <v>0.74</v>
      </c>
      <c r="G62" s="4">
        <v>0.67</v>
      </c>
      <c r="H62" s="4">
        <v>0.64</v>
      </c>
      <c r="I62" s="4">
        <v>0.5</v>
      </c>
      <c r="J62" s="1">
        <v>50</v>
      </c>
      <c r="K62" s="2"/>
    </row>
    <row r="63" spans="1:11" ht="16">
      <c r="A63" s="1" t="s">
        <v>6</v>
      </c>
      <c r="B63" s="1" t="s">
        <v>165</v>
      </c>
      <c r="C63" s="1" t="s">
        <v>166</v>
      </c>
      <c r="D63" s="1" t="s">
        <v>164</v>
      </c>
      <c r="E63" s="1" t="str">
        <f t="shared" si="0"/>
        <v>12 1/8 x 9 1/4 x 2" Booklets, Calendars</v>
      </c>
      <c r="F63" s="4">
        <v>0.79</v>
      </c>
      <c r="G63" s="4">
        <v>0.73</v>
      </c>
      <c r="H63" s="4">
        <v>0.68</v>
      </c>
      <c r="I63" s="4">
        <v>0.6</v>
      </c>
      <c r="J63" s="1">
        <v>50</v>
      </c>
      <c r="K63" s="2"/>
    </row>
    <row r="64" spans="1:11" ht="16">
      <c r="A64" s="1" t="s">
        <v>6</v>
      </c>
      <c r="B64" s="1" t="s">
        <v>167</v>
      </c>
      <c r="C64" s="1" t="s">
        <v>168</v>
      </c>
      <c r="D64" s="1" t="s">
        <v>169</v>
      </c>
      <c r="E64" s="1" t="str">
        <f t="shared" si="0"/>
        <v>12 1/8 x 9 1/4 x 3" Oversized Manuals</v>
      </c>
      <c r="F64" s="4">
        <v>1.1200000000000001</v>
      </c>
      <c r="G64" s="4">
        <v>1.06</v>
      </c>
      <c r="H64" s="4">
        <v>0.99</v>
      </c>
      <c r="I64" s="4">
        <v>0.83</v>
      </c>
      <c r="J64" s="1">
        <v>50</v>
      </c>
      <c r="K64" s="2"/>
    </row>
    <row r="65" spans="1:11" ht="16">
      <c r="A65" s="1" t="s">
        <v>6</v>
      </c>
      <c r="B65" s="1" t="s">
        <v>170</v>
      </c>
      <c r="C65" s="1" t="s">
        <v>171</v>
      </c>
      <c r="D65" s="1" t="s">
        <v>172</v>
      </c>
      <c r="E65" s="1" t="str">
        <f t="shared" si="0"/>
        <v>12 1/8 x 9 1/4 x 4" Oversized Catalogs</v>
      </c>
      <c r="F65" s="4">
        <v>0.89</v>
      </c>
      <c r="G65" s="4">
        <v>0.89</v>
      </c>
      <c r="H65" s="4">
        <v>0.89</v>
      </c>
      <c r="I65" s="4">
        <v>0.89</v>
      </c>
      <c r="J65" s="1">
        <v>50</v>
      </c>
      <c r="K65" s="2"/>
    </row>
    <row r="66" spans="1:11" ht="16">
      <c r="A66" s="1" t="s">
        <v>6</v>
      </c>
      <c r="B66" s="1" t="s">
        <v>173</v>
      </c>
      <c r="C66" s="1" t="s">
        <v>174</v>
      </c>
      <c r="D66" s="1" t="s">
        <v>172</v>
      </c>
      <c r="E66" s="1" t="str">
        <f t="shared" si="0"/>
        <v>12 1/8 x 9 1/4 x 5" Oversized Catalogs</v>
      </c>
      <c r="F66" s="4">
        <v>1.42</v>
      </c>
      <c r="G66" s="4">
        <v>1.33</v>
      </c>
      <c r="H66" s="4">
        <v>1.27</v>
      </c>
      <c r="I66" s="4">
        <v>1.1599999999999999</v>
      </c>
      <c r="J66" s="1">
        <v>50</v>
      </c>
      <c r="K66" s="2"/>
    </row>
    <row r="67" spans="1:11" ht="16">
      <c r="A67" s="1" t="s">
        <v>6</v>
      </c>
      <c r="B67" s="1" t="s">
        <v>175</v>
      </c>
      <c r="C67" s="1" t="s">
        <v>176</v>
      </c>
      <c r="D67" s="1" t="s">
        <v>177</v>
      </c>
      <c r="E67" s="1" t="str">
        <f t="shared" ref="E67:E130" si="1">C67&amp;" "&amp;D67</f>
        <v>12 1/8 x 9 1/4 x 6 1/2" Magazines</v>
      </c>
      <c r="F67" s="4">
        <v>1.76</v>
      </c>
      <c r="G67" s="4">
        <v>1.69</v>
      </c>
      <c r="H67" s="4">
        <v>1.63</v>
      </c>
      <c r="I67" s="4">
        <v>1.53</v>
      </c>
      <c r="J67" s="1">
        <v>50</v>
      </c>
      <c r="K67" s="2"/>
    </row>
    <row r="68" spans="1:11" ht="16">
      <c r="A68" s="1" t="s">
        <v>6</v>
      </c>
      <c r="B68" s="1" t="s">
        <v>178</v>
      </c>
      <c r="C68" s="1" t="s">
        <v>179</v>
      </c>
      <c r="D68" s="1" t="s">
        <v>180</v>
      </c>
      <c r="E68" s="1" t="str">
        <f t="shared" si="1"/>
        <v>12 1/2 x 5 x 3" Laser Labels</v>
      </c>
      <c r="F68" s="4">
        <v>0.84</v>
      </c>
      <c r="G68" s="4">
        <v>0.78</v>
      </c>
      <c r="H68" s="4">
        <v>0.71</v>
      </c>
      <c r="I68" s="4">
        <v>0.67</v>
      </c>
      <c r="J68" s="1">
        <v>50</v>
      </c>
      <c r="K68" s="2"/>
    </row>
    <row r="69" spans="1:11" ht="16">
      <c r="A69" s="1" t="s">
        <v>6</v>
      </c>
      <c r="B69" s="1" t="s">
        <v>181</v>
      </c>
      <c r="C69" s="1" t="s">
        <v>182</v>
      </c>
      <c r="D69" s="1" t="s">
        <v>183</v>
      </c>
      <c r="E69" s="1" t="str">
        <f t="shared" si="1"/>
        <v>13 x 10 x 1 1/4" Envelopes</v>
      </c>
      <c r="F69" s="4">
        <v>0.99</v>
      </c>
      <c r="G69" s="4">
        <v>0.91</v>
      </c>
      <c r="H69" s="4">
        <v>0.84</v>
      </c>
      <c r="I69" s="4">
        <v>0.69</v>
      </c>
      <c r="J69" s="1">
        <v>50</v>
      </c>
      <c r="K69" s="2"/>
    </row>
    <row r="70" spans="1:11" ht="16">
      <c r="A70" s="1" t="s">
        <v>6</v>
      </c>
      <c r="B70" s="1" t="s">
        <v>184</v>
      </c>
      <c r="C70" s="1" t="s">
        <v>185</v>
      </c>
      <c r="D70" s="1" t="s">
        <v>186</v>
      </c>
      <c r="E70" s="1" t="str">
        <f t="shared" si="1"/>
        <v>13 x 10 x 2" Oversized Calendars</v>
      </c>
      <c r="F70" s="4">
        <v>1.27</v>
      </c>
      <c r="G70" s="4">
        <v>1.1599999999999999</v>
      </c>
      <c r="H70" s="4">
        <v>1.08</v>
      </c>
      <c r="I70" s="4">
        <v>0.89</v>
      </c>
      <c r="J70" s="1">
        <v>50</v>
      </c>
      <c r="K70" s="2"/>
    </row>
    <row r="71" spans="1:11" ht="16">
      <c r="A71" s="1" t="s">
        <v>6</v>
      </c>
      <c r="B71" s="1" t="s">
        <v>187</v>
      </c>
      <c r="C71" s="1" t="s">
        <v>188</v>
      </c>
      <c r="D71" s="1" t="s">
        <v>183</v>
      </c>
      <c r="E71" s="1" t="str">
        <f t="shared" si="1"/>
        <v>13 x 10 x 3" Envelopes</v>
      </c>
      <c r="F71" s="4">
        <v>1.32</v>
      </c>
      <c r="G71" s="4">
        <v>1.23</v>
      </c>
      <c r="H71" s="4">
        <v>1.1299999999999999</v>
      </c>
      <c r="I71" s="4">
        <v>0.95</v>
      </c>
      <c r="J71" s="1">
        <v>50</v>
      </c>
      <c r="K71" s="2"/>
    </row>
    <row r="72" spans="1:11" ht="16">
      <c r="A72" s="1" t="s">
        <v>6</v>
      </c>
      <c r="B72" s="1" t="s">
        <v>189</v>
      </c>
      <c r="C72" s="1" t="s">
        <v>190</v>
      </c>
      <c r="D72" s="1" t="s">
        <v>183</v>
      </c>
      <c r="E72" s="1" t="str">
        <f t="shared" si="1"/>
        <v>13 x 10 x 4" Envelopes</v>
      </c>
      <c r="F72" s="4">
        <v>1.42</v>
      </c>
      <c r="G72" s="4">
        <v>1.32</v>
      </c>
      <c r="H72" s="4">
        <v>1.24</v>
      </c>
      <c r="I72" s="4">
        <v>1.0900000000000001</v>
      </c>
      <c r="J72" s="1">
        <v>50</v>
      </c>
      <c r="K72" s="2"/>
    </row>
    <row r="73" spans="1:11" ht="16">
      <c r="A73" s="1" t="s">
        <v>6</v>
      </c>
      <c r="B73" s="1" t="s">
        <v>191</v>
      </c>
      <c r="C73" s="1" t="s">
        <v>192</v>
      </c>
      <c r="D73" s="1" t="s">
        <v>193</v>
      </c>
      <c r="E73" s="1" t="str">
        <f t="shared" si="1"/>
        <v>13 x 13 x 2" Product Samples</v>
      </c>
      <c r="F73" s="4">
        <v>1.29</v>
      </c>
      <c r="G73" s="4">
        <v>1.21</v>
      </c>
      <c r="H73" s="4">
        <v>1.1299999999999999</v>
      </c>
      <c r="I73" s="4">
        <v>0.96</v>
      </c>
      <c r="J73" s="1">
        <v>50</v>
      </c>
      <c r="K73" s="2"/>
    </row>
    <row r="74" spans="1:11" ht="16">
      <c r="A74" s="1" t="s">
        <v>6</v>
      </c>
      <c r="B74" s="1" t="s">
        <v>194</v>
      </c>
      <c r="C74" s="1" t="s">
        <v>195</v>
      </c>
      <c r="D74" s="1" t="s">
        <v>193</v>
      </c>
      <c r="E74" s="1" t="str">
        <f t="shared" si="1"/>
        <v>13 x 13 x 3" Product Samples</v>
      </c>
      <c r="F74" s="4">
        <v>1.44</v>
      </c>
      <c r="G74" s="4">
        <v>1.34</v>
      </c>
      <c r="H74" s="4">
        <v>1.28</v>
      </c>
      <c r="I74" s="4">
        <v>1.1399999999999999</v>
      </c>
      <c r="J74" s="1">
        <v>50</v>
      </c>
      <c r="K74" s="2"/>
    </row>
    <row r="75" spans="1:11" ht="16">
      <c r="A75" s="1" t="s">
        <v>6</v>
      </c>
      <c r="B75" s="1" t="s">
        <v>196</v>
      </c>
      <c r="C75" s="1" t="s">
        <v>197</v>
      </c>
      <c r="D75" s="1" t="s">
        <v>193</v>
      </c>
      <c r="E75" s="1" t="str">
        <f t="shared" si="1"/>
        <v>13 x 13 x 4" Product Samples</v>
      </c>
      <c r="F75" s="4">
        <v>1.64</v>
      </c>
      <c r="G75" s="4">
        <v>1.53</v>
      </c>
      <c r="H75" s="4">
        <v>1.47</v>
      </c>
      <c r="I75" s="4">
        <v>1.34</v>
      </c>
      <c r="J75" s="1">
        <v>50</v>
      </c>
      <c r="K75" s="2"/>
    </row>
    <row r="76" spans="1:11" ht="16">
      <c r="A76" s="1" t="s">
        <v>6</v>
      </c>
      <c r="B76" s="1" t="s">
        <v>198</v>
      </c>
      <c r="C76" s="1" t="s">
        <v>199</v>
      </c>
      <c r="D76" s="1" t="s">
        <v>12</v>
      </c>
      <c r="E76" s="1" t="str">
        <f t="shared" si="1"/>
        <v>14 x 3 3/4 x 2 3/4" Business Cards</v>
      </c>
      <c r="F76" s="4">
        <v>0.89</v>
      </c>
      <c r="G76" s="4">
        <v>0.81</v>
      </c>
      <c r="H76" s="4">
        <v>0.77</v>
      </c>
      <c r="I76" s="4">
        <v>0.7</v>
      </c>
      <c r="J76" s="1">
        <v>50</v>
      </c>
      <c r="K76" s="2"/>
    </row>
    <row r="77" spans="1:11" ht="16">
      <c r="A77" s="1" t="s">
        <v>6</v>
      </c>
      <c r="B77" s="1" t="s">
        <v>200</v>
      </c>
      <c r="C77" s="1" t="s">
        <v>201</v>
      </c>
      <c r="D77" s="1" t="s">
        <v>202</v>
      </c>
      <c r="E77" s="1" t="str">
        <f t="shared" si="1"/>
        <v>14 x 10 x 2" File Folders, Calendars</v>
      </c>
      <c r="F77" s="4">
        <v>1.29</v>
      </c>
      <c r="G77" s="4">
        <v>1.19</v>
      </c>
      <c r="H77" s="4">
        <v>1.1000000000000001</v>
      </c>
      <c r="I77" s="4">
        <v>0.91</v>
      </c>
      <c r="J77" s="1">
        <v>50</v>
      </c>
      <c r="K77" s="2"/>
    </row>
    <row r="78" spans="1:11" ht="16">
      <c r="A78" s="1" t="s">
        <v>6</v>
      </c>
      <c r="B78" s="1" t="s">
        <v>203</v>
      </c>
      <c r="C78" s="1" t="s">
        <v>204</v>
      </c>
      <c r="D78" s="1" t="s">
        <v>193</v>
      </c>
      <c r="E78" s="1" t="str">
        <f t="shared" si="1"/>
        <v>14 x 12 x 4" Product Samples</v>
      </c>
      <c r="F78" s="4">
        <v>1.59</v>
      </c>
      <c r="G78" s="4">
        <v>1.49</v>
      </c>
      <c r="H78" s="4">
        <v>1.43</v>
      </c>
      <c r="I78" s="4">
        <v>1.3</v>
      </c>
      <c r="J78" s="1">
        <v>50</v>
      </c>
      <c r="K78" s="2"/>
    </row>
    <row r="79" spans="1:11" ht="16">
      <c r="A79" s="1" t="s">
        <v>6</v>
      </c>
      <c r="B79" s="1" t="s">
        <v>205</v>
      </c>
      <c r="C79" s="1" t="s">
        <v>206</v>
      </c>
      <c r="D79" s="1" t="s">
        <v>207</v>
      </c>
      <c r="E79" s="1" t="str">
        <f t="shared" si="1"/>
        <v>14 x 14 x 2" Large Photos, Prints</v>
      </c>
      <c r="F79" s="4">
        <v>1.35</v>
      </c>
      <c r="G79" s="4">
        <v>1.27</v>
      </c>
      <c r="H79" s="4">
        <v>1.1499999999999999</v>
      </c>
      <c r="I79" s="4">
        <v>0.98</v>
      </c>
      <c r="J79" s="1">
        <v>50</v>
      </c>
      <c r="K79" s="2"/>
    </row>
    <row r="80" spans="1:11" ht="16">
      <c r="A80" s="1" t="s">
        <v>6</v>
      </c>
      <c r="B80" s="1" t="s">
        <v>208</v>
      </c>
      <c r="C80" s="1" t="s">
        <v>209</v>
      </c>
      <c r="D80" s="1" t="s">
        <v>207</v>
      </c>
      <c r="E80" s="1" t="str">
        <f t="shared" si="1"/>
        <v>14 x 14 x 3" Large Photos, Prints</v>
      </c>
      <c r="F80" s="4">
        <v>1.53</v>
      </c>
      <c r="G80" s="4">
        <v>1.45</v>
      </c>
      <c r="H80" s="4">
        <v>1.37</v>
      </c>
      <c r="I80" s="4">
        <v>1.21</v>
      </c>
      <c r="J80" s="1">
        <v>50</v>
      </c>
      <c r="K80" s="2"/>
    </row>
    <row r="81" spans="1:11" ht="16">
      <c r="A81" s="1" t="s">
        <v>6</v>
      </c>
      <c r="B81" s="1" t="s">
        <v>210</v>
      </c>
      <c r="C81" s="1" t="s">
        <v>211</v>
      </c>
      <c r="D81" s="1" t="s">
        <v>207</v>
      </c>
      <c r="E81" s="1" t="str">
        <f t="shared" si="1"/>
        <v>14 x 14 x 4" Large Photos, Prints</v>
      </c>
      <c r="F81" s="4">
        <v>1.86</v>
      </c>
      <c r="G81" s="4">
        <v>1.73</v>
      </c>
      <c r="H81" s="4">
        <v>1.59</v>
      </c>
      <c r="I81" s="4">
        <v>1.38</v>
      </c>
      <c r="J81" s="1">
        <v>50</v>
      </c>
      <c r="K81" s="2"/>
    </row>
    <row r="82" spans="1:11" ht="16">
      <c r="A82" s="1" t="s">
        <v>6</v>
      </c>
      <c r="B82" s="1" t="s">
        <v>212</v>
      </c>
      <c r="C82" s="1" t="s">
        <v>213</v>
      </c>
      <c r="D82" s="1" t="s">
        <v>207</v>
      </c>
      <c r="E82" s="1" t="str">
        <f t="shared" si="1"/>
        <v>14 x 14 x 5" Large Photos, Prints</v>
      </c>
      <c r="F82" s="4">
        <v>2.19</v>
      </c>
      <c r="G82" s="4">
        <v>2.04</v>
      </c>
      <c r="H82" s="4">
        <v>1.88</v>
      </c>
      <c r="I82" s="4">
        <v>1.64</v>
      </c>
      <c r="J82" s="1">
        <v>50</v>
      </c>
      <c r="K82" s="2"/>
    </row>
    <row r="83" spans="1:11" ht="16">
      <c r="A83" s="1" t="s">
        <v>6</v>
      </c>
      <c r="B83" s="1" t="s">
        <v>214</v>
      </c>
      <c r="C83" s="1" t="s">
        <v>215</v>
      </c>
      <c r="D83" s="1" t="s">
        <v>216</v>
      </c>
      <c r="E83" s="1" t="str">
        <f t="shared" si="1"/>
        <v>14 1/8 x 8 3/4 x 2" Legal Size Documents</v>
      </c>
      <c r="F83" s="4">
        <v>1.27</v>
      </c>
      <c r="G83" s="4">
        <v>1.1599999999999999</v>
      </c>
      <c r="H83" s="4">
        <v>1.08</v>
      </c>
      <c r="I83" s="4">
        <v>0.89</v>
      </c>
      <c r="J83" s="1">
        <v>50</v>
      </c>
      <c r="K83" s="2"/>
    </row>
    <row r="84" spans="1:11" ht="16">
      <c r="A84" s="1" t="s">
        <v>6</v>
      </c>
      <c r="B84" s="1" t="s">
        <v>217</v>
      </c>
      <c r="C84" s="1" t="s">
        <v>218</v>
      </c>
      <c r="D84" s="1" t="s">
        <v>219</v>
      </c>
      <c r="E84" s="1" t="str">
        <f t="shared" si="1"/>
        <v>14 1/4 x 11 1/4 x 2" Single Ream</v>
      </c>
      <c r="F84" s="4">
        <v>1.29</v>
      </c>
      <c r="G84" s="4">
        <v>1.19</v>
      </c>
      <c r="H84" s="4">
        <v>1.1000000000000001</v>
      </c>
      <c r="I84" s="4">
        <v>0.91</v>
      </c>
      <c r="J84" s="1">
        <v>50</v>
      </c>
      <c r="K84" s="2"/>
    </row>
    <row r="85" spans="1:11" ht="16">
      <c r="A85" s="1" t="s">
        <v>6</v>
      </c>
      <c r="B85" s="1" t="s">
        <v>220</v>
      </c>
      <c r="C85" s="1" t="s">
        <v>221</v>
      </c>
      <c r="D85" s="1" t="s">
        <v>222</v>
      </c>
      <c r="E85" s="1" t="str">
        <f t="shared" si="1"/>
        <v>14 1/4 x 11 1/4 x 4" Double Ream</v>
      </c>
      <c r="F85" s="4">
        <v>1.32</v>
      </c>
      <c r="G85" s="4">
        <v>1.25</v>
      </c>
      <c r="H85" s="4">
        <v>1.1499999999999999</v>
      </c>
      <c r="I85" s="4">
        <v>1.04</v>
      </c>
      <c r="J85" s="1">
        <v>50</v>
      </c>
      <c r="K85" s="2"/>
    </row>
    <row r="86" spans="1:11" ht="16">
      <c r="A86" s="1" t="s">
        <v>6</v>
      </c>
      <c r="B86" s="1" t="s">
        <v>223</v>
      </c>
      <c r="C86" s="1" t="s">
        <v>224</v>
      </c>
      <c r="D86" s="1" t="s">
        <v>225</v>
      </c>
      <c r="E86" s="1" t="str">
        <f t="shared" si="1"/>
        <v>15 x 12 x 2" Wall Calendars</v>
      </c>
      <c r="F86" s="4">
        <v>1.32</v>
      </c>
      <c r="G86" s="4">
        <v>1.23</v>
      </c>
      <c r="H86" s="4">
        <v>1.1299999999999999</v>
      </c>
      <c r="I86" s="4">
        <v>0.94</v>
      </c>
      <c r="J86" s="1">
        <v>50</v>
      </c>
      <c r="K86" s="2"/>
    </row>
    <row r="87" spans="1:11" ht="16">
      <c r="A87" s="1" t="s">
        <v>6</v>
      </c>
      <c r="B87" s="1" t="s">
        <v>226</v>
      </c>
      <c r="C87" s="1" t="s">
        <v>227</v>
      </c>
      <c r="D87" s="1" t="s">
        <v>228</v>
      </c>
      <c r="E87" s="1" t="str">
        <f t="shared" si="1"/>
        <v>15 1/8 x 11 1/8 x 2" Computer Reports</v>
      </c>
      <c r="F87" s="4">
        <v>1.3</v>
      </c>
      <c r="G87" s="4">
        <v>1.21</v>
      </c>
      <c r="H87" s="4">
        <v>1.1200000000000001</v>
      </c>
      <c r="I87" s="4">
        <v>0.93</v>
      </c>
      <c r="J87" s="1">
        <v>50</v>
      </c>
      <c r="K87" s="2"/>
    </row>
    <row r="88" spans="1:11" ht="16">
      <c r="A88" s="1" t="s">
        <v>6</v>
      </c>
      <c r="B88" s="1" t="s">
        <v>229</v>
      </c>
      <c r="C88" s="1" t="s">
        <v>230</v>
      </c>
      <c r="D88" s="1" t="s">
        <v>228</v>
      </c>
      <c r="E88" s="1" t="str">
        <f t="shared" si="1"/>
        <v>15 1/8 x 11 1/8 x 3" Computer Reports</v>
      </c>
      <c r="F88" s="4">
        <v>1.35</v>
      </c>
      <c r="G88" s="4">
        <v>1.27</v>
      </c>
      <c r="H88" s="4">
        <v>1.1599999999999999</v>
      </c>
      <c r="I88" s="4">
        <v>1.05</v>
      </c>
      <c r="J88" s="1">
        <v>50</v>
      </c>
      <c r="K88" s="2"/>
    </row>
    <row r="89" spans="1:11" ht="16">
      <c r="A89" s="1" t="s">
        <v>6</v>
      </c>
      <c r="B89" s="1" t="s">
        <v>231</v>
      </c>
      <c r="C89" s="1" t="s">
        <v>232</v>
      </c>
      <c r="D89" s="1" t="s">
        <v>228</v>
      </c>
      <c r="E89" s="1" t="str">
        <f t="shared" si="1"/>
        <v>15 1/8 x 11 1/8 x 4" Computer Reports</v>
      </c>
      <c r="F89" s="4">
        <v>1.44</v>
      </c>
      <c r="G89" s="4">
        <v>1.33</v>
      </c>
      <c r="H89" s="4">
        <v>1.25</v>
      </c>
      <c r="I89" s="4">
        <v>1.1000000000000001</v>
      </c>
      <c r="J89" s="1">
        <v>50</v>
      </c>
      <c r="K89" s="2"/>
    </row>
    <row r="90" spans="1:11" ht="16">
      <c r="A90" s="1" t="s">
        <v>6</v>
      </c>
      <c r="B90" s="1" t="s">
        <v>233</v>
      </c>
      <c r="C90" s="1" t="s">
        <v>234</v>
      </c>
      <c r="D90" s="1" t="s">
        <v>193</v>
      </c>
      <c r="E90" s="1" t="str">
        <f t="shared" si="1"/>
        <v>16 x 8 x 3" Product Samples</v>
      </c>
      <c r="F90" s="4">
        <v>1.1000000000000001</v>
      </c>
      <c r="G90" s="4">
        <v>1.03</v>
      </c>
      <c r="H90" s="4">
        <v>0.96</v>
      </c>
      <c r="I90" s="4">
        <v>0.87</v>
      </c>
      <c r="J90" s="1">
        <v>50</v>
      </c>
      <c r="K90" s="2"/>
    </row>
    <row r="91" spans="1:11" ht="16">
      <c r="A91" s="1" t="s">
        <v>6</v>
      </c>
      <c r="B91" s="1" t="s">
        <v>235</v>
      </c>
      <c r="C91" s="1" t="s">
        <v>236</v>
      </c>
      <c r="D91" s="1" t="s">
        <v>193</v>
      </c>
      <c r="E91" s="1" t="str">
        <f t="shared" si="1"/>
        <v>16 x 8 x 4" Product Samples</v>
      </c>
      <c r="F91" s="4">
        <v>1.38</v>
      </c>
      <c r="G91" s="4">
        <v>1.28</v>
      </c>
      <c r="H91" s="4">
        <v>1.23</v>
      </c>
      <c r="I91" s="4">
        <v>1.08</v>
      </c>
      <c r="J91" s="1">
        <v>50</v>
      </c>
      <c r="K91" s="2"/>
    </row>
    <row r="92" spans="1:11" ht="16">
      <c r="A92" s="1" t="s">
        <v>6</v>
      </c>
      <c r="B92" s="1" t="s">
        <v>237</v>
      </c>
      <c r="C92" s="1" t="s">
        <v>238</v>
      </c>
      <c r="D92" s="1" t="s">
        <v>239</v>
      </c>
      <c r="E92" s="1" t="str">
        <f t="shared" si="1"/>
        <v>16 x 10 x 3" Albums</v>
      </c>
      <c r="F92" s="4">
        <v>1.36</v>
      </c>
      <c r="G92" s="4">
        <v>1.27</v>
      </c>
      <c r="H92" s="4">
        <v>1.21</v>
      </c>
      <c r="I92" s="4">
        <v>1.06</v>
      </c>
      <c r="J92" s="1">
        <v>50</v>
      </c>
      <c r="K92" s="2"/>
    </row>
    <row r="93" spans="1:11" ht="16">
      <c r="A93" s="1" t="s">
        <v>6</v>
      </c>
      <c r="B93" s="1" t="s">
        <v>240</v>
      </c>
      <c r="C93" s="1" t="s">
        <v>241</v>
      </c>
      <c r="D93" s="1" t="s">
        <v>242</v>
      </c>
      <c r="E93" s="1" t="str">
        <f t="shared" si="1"/>
        <v>16 x 12 x 3" Large Frames</v>
      </c>
      <c r="F93" s="4">
        <v>1.56</v>
      </c>
      <c r="G93" s="4">
        <v>1.46</v>
      </c>
      <c r="H93" s="4">
        <v>1.36</v>
      </c>
      <c r="I93" s="4">
        <v>1.27</v>
      </c>
      <c r="J93" s="1">
        <v>50</v>
      </c>
      <c r="K93" s="2"/>
    </row>
    <row r="94" spans="1:11" ht="16">
      <c r="A94" s="1" t="s">
        <v>6</v>
      </c>
      <c r="B94" s="1" t="s">
        <v>243</v>
      </c>
      <c r="C94" s="1" t="s">
        <v>244</v>
      </c>
      <c r="D94" s="1" t="s">
        <v>115</v>
      </c>
      <c r="E94" s="1" t="str">
        <f t="shared" si="1"/>
        <v>16 x 16 x 2" Canvases</v>
      </c>
      <c r="F94" s="4">
        <v>1.55</v>
      </c>
      <c r="G94" s="4">
        <v>1.45</v>
      </c>
      <c r="H94" s="4">
        <v>1.35</v>
      </c>
      <c r="I94" s="4">
        <v>1.26</v>
      </c>
      <c r="J94" s="1">
        <v>50</v>
      </c>
      <c r="K94" s="2"/>
    </row>
    <row r="95" spans="1:11" ht="16">
      <c r="A95" s="1" t="s">
        <v>6</v>
      </c>
      <c r="B95" s="1" t="s">
        <v>245</v>
      </c>
      <c r="C95" s="1" t="s">
        <v>246</v>
      </c>
      <c r="D95" s="1" t="s">
        <v>115</v>
      </c>
      <c r="E95" s="1" t="str">
        <f t="shared" si="1"/>
        <v>16 x 16 x 4" Canvases</v>
      </c>
      <c r="F95" s="4">
        <v>2.31</v>
      </c>
      <c r="G95" s="4">
        <v>2.15</v>
      </c>
      <c r="H95" s="4">
        <v>2.0099999999999998</v>
      </c>
      <c r="I95" s="4">
        <v>1.86</v>
      </c>
      <c r="J95" s="1">
        <v>25</v>
      </c>
      <c r="K95" s="2"/>
    </row>
    <row r="96" spans="1:11" ht="16">
      <c r="A96" s="1" t="s">
        <v>6</v>
      </c>
      <c r="B96" s="1" t="s">
        <v>247</v>
      </c>
      <c r="C96" s="1" t="s">
        <v>248</v>
      </c>
      <c r="D96" s="1" t="s">
        <v>249</v>
      </c>
      <c r="E96" s="1" t="str">
        <f t="shared" si="1"/>
        <v>17 x 11 x 2 1/2" Photos, Prints</v>
      </c>
      <c r="F96" s="4">
        <v>1.35</v>
      </c>
      <c r="G96" s="4">
        <v>1.25</v>
      </c>
      <c r="H96" s="4">
        <v>1.19</v>
      </c>
      <c r="I96" s="4">
        <v>1.06</v>
      </c>
      <c r="J96" s="1">
        <v>25</v>
      </c>
      <c r="K96" s="2"/>
    </row>
    <row r="97" spans="1:11" ht="16">
      <c r="A97" s="1" t="s">
        <v>6</v>
      </c>
      <c r="B97" s="1" t="s">
        <v>250</v>
      </c>
      <c r="C97" s="1" t="s">
        <v>251</v>
      </c>
      <c r="D97" s="1" t="s">
        <v>252</v>
      </c>
      <c r="E97" s="1" t="str">
        <f t="shared" si="1"/>
        <v>17 1/4 x 11 1/4 x 4" Expandable Files</v>
      </c>
      <c r="F97" s="4">
        <v>1.66</v>
      </c>
      <c r="G97" s="4">
        <v>1.55</v>
      </c>
      <c r="H97" s="4">
        <v>1.49</v>
      </c>
      <c r="I97" s="4">
        <v>1.35</v>
      </c>
      <c r="J97" s="1">
        <v>25</v>
      </c>
      <c r="K97" s="2"/>
    </row>
    <row r="98" spans="1:11" ht="16">
      <c r="A98" s="1" t="s">
        <v>6</v>
      </c>
      <c r="B98" s="1" t="s">
        <v>253</v>
      </c>
      <c r="C98" s="1" t="s">
        <v>254</v>
      </c>
      <c r="D98" s="1" t="s">
        <v>252</v>
      </c>
      <c r="E98" s="1" t="str">
        <f t="shared" si="1"/>
        <v>17 1/4 x 11 1/4 x 6" Expandable Files</v>
      </c>
      <c r="F98" s="4">
        <v>2.5299999999999998</v>
      </c>
      <c r="G98" s="4">
        <v>2.39</v>
      </c>
      <c r="H98" s="4">
        <v>2.2200000000000002</v>
      </c>
      <c r="I98" s="4">
        <v>2.1</v>
      </c>
      <c r="J98" s="1">
        <v>25</v>
      </c>
      <c r="K98" s="2"/>
    </row>
    <row r="99" spans="1:11" ht="16">
      <c r="A99" s="1" t="s">
        <v>6</v>
      </c>
      <c r="B99" s="1" t="s">
        <v>255</v>
      </c>
      <c r="C99" s="1" t="s">
        <v>256</v>
      </c>
      <c r="D99" s="1" t="s">
        <v>257</v>
      </c>
      <c r="E99" s="1" t="str">
        <f t="shared" si="1"/>
        <v>18 x 18 x 2" Large Frames, Tiles</v>
      </c>
      <c r="F99" s="4">
        <v>1.73</v>
      </c>
      <c r="G99" s="4">
        <v>1.64</v>
      </c>
      <c r="H99" s="4">
        <v>1.52</v>
      </c>
      <c r="I99" s="4">
        <v>1.44</v>
      </c>
      <c r="J99" s="1">
        <v>25</v>
      </c>
      <c r="K99" s="2"/>
    </row>
    <row r="100" spans="1:11" ht="16">
      <c r="A100" s="1" t="s">
        <v>6</v>
      </c>
      <c r="B100" s="1" t="s">
        <v>258</v>
      </c>
      <c r="C100" s="1" t="s">
        <v>259</v>
      </c>
      <c r="D100" s="1" t="s">
        <v>260</v>
      </c>
      <c r="E100" s="1" t="str">
        <f t="shared" si="1"/>
        <v>19 x 12 x 2 1/2" Promotional Materials</v>
      </c>
      <c r="F100" s="4">
        <v>1.52</v>
      </c>
      <c r="G100" s="4">
        <v>1.45</v>
      </c>
      <c r="H100" s="4">
        <v>1.36</v>
      </c>
      <c r="I100" s="4">
        <v>1.28</v>
      </c>
      <c r="J100" s="1">
        <v>25</v>
      </c>
      <c r="K100" s="2"/>
    </row>
    <row r="101" spans="1:11" ht="16">
      <c r="A101" s="1" t="s">
        <v>6</v>
      </c>
      <c r="B101" s="1" t="s">
        <v>261</v>
      </c>
      <c r="C101" s="1" t="s">
        <v>262</v>
      </c>
      <c r="D101" s="1" t="s">
        <v>186</v>
      </c>
      <c r="E101" s="1" t="str">
        <f t="shared" si="1"/>
        <v>23 x 13 x 2 1/2" Oversized Calendars</v>
      </c>
      <c r="F101" s="4">
        <v>1.81</v>
      </c>
      <c r="G101" s="4">
        <v>1.74</v>
      </c>
      <c r="H101" s="4">
        <v>1.65</v>
      </c>
      <c r="I101" s="4">
        <v>1.53</v>
      </c>
      <c r="J101" s="1">
        <v>25</v>
      </c>
      <c r="K101" s="2"/>
    </row>
    <row r="102" spans="1:11" ht="16">
      <c r="A102" s="1" t="s">
        <v>6</v>
      </c>
      <c r="B102" s="1" t="s">
        <v>263</v>
      </c>
      <c r="C102" s="1" t="s">
        <v>264</v>
      </c>
      <c r="D102" s="1" t="s">
        <v>265</v>
      </c>
      <c r="E102" s="1" t="str">
        <f t="shared" si="1"/>
        <v>24 1/2 x 14 1/4 x 4 1/2" Pants, Blazers</v>
      </c>
      <c r="F102" s="4">
        <v>2.6</v>
      </c>
      <c r="G102" s="4">
        <v>2.4300000000000002</v>
      </c>
      <c r="H102" s="4">
        <v>2.2999999999999998</v>
      </c>
      <c r="I102" s="4">
        <v>2.0299999999999998</v>
      </c>
      <c r="J102" s="1">
        <v>25</v>
      </c>
      <c r="K102" s="2"/>
    </row>
    <row r="103" spans="1:11" ht="16">
      <c r="A103" s="1" t="s">
        <v>6</v>
      </c>
      <c r="B103" s="1" t="s">
        <v>266</v>
      </c>
      <c r="C103" s="1" t="s">
        <v>267</v>
      </c>
      <c r="D103" s="1" t="s">
        <v>268</v>
      </c>
      <c r="E103" s="1" t="str">
        <f t="shared" si="1"/>
        <v>28 3/4 x 16 x 5" Outerwear</v>
      </c>
      <c r="F103" s="4">
        <v>3.15</v>
      </c>
      <c r="G103" s="4">
        <v>2.96</v>
      </c>
      <c r="H103" s="4">
        <v>2.79</v>
      </c>
      <c r="I103" s="4">
        <v>2.52</v>
      </c>
      <c r="J103" s="1">
        <v>25</v>
      </c>
      <c r="K103" s="2"/>
    </row>
    <row r="104" spans="1:11" ht="16">
      <c r="A104" s="1" t="s">
        <v>6</v>
      </c>
      <c r="B104" s="1" t="s">
        <v>269</v>
      </c>
      <c r="C104" s="1" t="s">
        <v>270</v>
      </c>
      <c r="D104" s="1" t="s">
        <v>271</v>
      </c>
      <c r="E104" s="1" t="str">
        <f t="shared" si="1"/>
        <v>30 x 24 x 4" Suits, Coats</v>
      </c>
      <c r="F104" s="4">
        <v>3.87</v>
      </c>
      <c r="G104" s="4">
        <v>3.67</v>
      </c>
      <c r="H104" s="4">
        <v>3.5</v>
      </c>
      <c r="I104" s="4">
        <v>3.18</v>
      </c>
      <c r="J104" s="1">
        <v>25</v>
      </c>
      <c r="K104" s="2"/>
    </row>
    <row r="105" spans="1:11" ht="16">
      <c r="A105" s="1" t="s">
        <v>272</v>
      </c>
      <c r="B105" s="1" t="s">
        <v>273</v>
      </c>
      <c r="C105" s="1" t="s">
        <v>274</v>
      </c>
      <c r="D105" s="1" t="s">
        <v>21</v>
      </c>
      <c r="E105" s="1" t="str">
        <f t="shared" si="1"/>
        <v>6 x 6 x 2" Small Frames</v>
      </c>
      <c r="F105" s="4">
        <v>0.46</v>
      </c>
      <c r="G105" s="4">
        <v>0.44</v>
      </c>
      <c r="H105" s="4">
        <v>0.42</v>
      </c>
      <c r="I105" s="4">
        <v>0.36</v>
      </c>
      <c r="J105" s="1">
        <v>50</v>
      </c>
      <c r="K105" s="2"/>
    </row>
    <row r="106" spans="1:11" ht="16">
      <c r="A106" s="1" t="s">
        <v>272</v>
      </c>
      <c r="B106" s="1" t="s">
        <v>275</v>
      </c>
      <c r="C106" s="1" t="s">
        <v>23</v>
      </c>
      <c r="D106" s="1" t="s">
        <v>12</v>
      </c>
      <c r="E106" s="1" t="str">
        <f t="shared" si="1"/>
        <v>7 x 3 5/8 x 2 1/8" Business Cards</v>
      </c>
      <c r="F106" s="4">
        <v>0.37</v>
      </c>
      <c r="G106" s="4">
        <v>0.35</v>
      </c>
      <c r="H106" s="4">
        <v>0.34</v>
      </c>
      <c r="I106" s="4">
        <v>0.27</v>
      </c>
      <c r="J106" s="1">
        <v>50</v>
      </c>
      <c r="K106" s="2"/>
    </row>
    <row r="107" spans="1:11" ht="16">
      <c r="A107" s="1" t="s">
        <v>272</v>
      </c>
      <c r="B107" s="1" t="s">
        <v>276</v>
      </c>
      <c r="C107" s="1" t="s">
        <v>277</v>
      </c>
      <c r="D107" s="1" t="s">
        <v>21</v>
      </c>
      <c r="E107" s="1" t="str">
        <f t="shared" si="1"/>
        <v>8 x 8 x 3" Small Frames</v>
      </c>
      <c r="F107" s="4">
        <v>0.72</v>
      </c>
      <c r="G107" s="4">
        <v>0.7</v>
      </c>
      <c r="H107" s="4">
        <v>0.67</v>
      </c>
      <c r="I107" s="4">
        <v>0.61</v>
      </c>
      <c r="J107" s="1">
        <v>50</v>
      </c>
      <c r="K107" s="2"/>
    </row>
    <row r="108" spans="1:11" ht="16">
      <c r="A108" s="1" t="s">
        <v>272</v>
      </c>
      <c r="B108" s="1" t="s">
        <v>278</v>
      </c>
      <c r="C108" s="1" t="s">
        <v>62</v>
      </c>
      <c r="D108" s="1" t="s">
        <v>279</v>
      </c>
      <c r="E108" s="1" t="str">
        <f t="shared" si="1"/>
        <v>9 x 6 1/2 x 1 3/4" Digest Size Books</v>
      </c>
      <c r="F108" s="4">
        <v>0.5</v>
      </c>
      <c r="G108" s="4">
        <v>0.48</v>
      </c>
      <c r="H108" s="4">
        <v>0.46</v>
      </c>
      <c r="I108" s="4">
        <v>0.4</v>
      </c>
      <c r="J108" s="1">
        <v>50</v>
      </c>
      <c r="K108" s="2"/>
    </row>
    <row r="109" spans="1:11" ht="16">
      <c r="A109" s="1" t="s">
        <v>272</v>
      </c>
      <c r="B109" s="1" t="s">
        <v>280</v>
      </c>
      <c r="C109" s="1" t="s">
        <v>65</v>
      </c>
      <c r="D109" s="1" t="s">
        <v>279</v>
      </c>
      <c r="E109" s="1" t="str">
        <f t="shared" si="1"/>
        <v>9 x 6 1/2 x 2 3/4" Digest Size Books</v>
      </c>
      <c r="F109" s="4">
        <v>0.56000000000000005</v>
      </c>
      <c r="G109" s="4">
        <v>0.49</v>
      </c>
      <c r="H109" s="4">
        <v>0.47</v>
      </c>
      <c r="I109" s="4">
        <v>0.42</v>
      </c>
      <c r="J109" s="1">
        <v>50</v>
      </c>
      <c r="K109" s="2"/>
    </row>
    <row r="110" spans="1:11" ht="16">
      <c r="A110" s="1" t="s">
        <v>272</v>
      </c>
      <c r="B110" s="1" t="s">
        <v>281</v>
      </c>
      <c r="C110" s="1" t="s">
        <v>68</v>
      </c>
      <c r="D110" s="1" t="s">
        <v>279</v>
      </c>
      <c r="E110" s="1" t="str">
        <f t="shared" si="1"/>
        <v>9 x 6 1/2 x 4" Digest Size Books</v>
      </c>
      <c r="F110" s="4">
        <v>0.99</v>
      </c>
      <c r="G110" s="4">
        <v>0.91</v>
      </c>
      <c r="H110" s="4">
        <v>0.84</v>
      </c>
      <c r="I110" s="4">
        <v>0.77</v>
      </c>
      <c r="J110" s="1">
        <v>50</v>
      </c>
      <c r="K110" s="2"/>
    </row>
    <row r="111" spans="1:11" ht="16">
      <c r="A111" s="1" t="s">
        <v>272</v>
      </c>
      <c r="B111" s="1" t="s">
        <v>282</v>
      </c>
      <c r="C111" s="1" t="s">
        <v>73</v>
      </c>
      <c r="D111" s="1" t="s">
        <v>283</v>
      </c>
      <c r="E111" s="1" t="str">
        <f t="shared" si="1"/>
        <v>9 x 7 1/2 x 3" Booklets, Pamphlets</v>
      </c>
      <c r="F111" s="4">
        <v>0.66</v>
      </c>
      <c r="G111" s="4">
        <v>0.63</v>
      </c>
      <c r="H111" s="4">
        <v>0.6</v>
      </c>
      <c r="I111" s="4">
        <v>0.53</v>
      </c>
      <c r="J111" s="1">
        <v>50</v>
      </c>
      <c r="K111" s="2"/>
    </row>
    <row r="112" spans="1:11" ht="16">
      <c r="A112" s="1" t="s">
        <v>272</v>
      </c>
      <c r="B112" s="1" t="s">
        <v>284</v>
      </c>
      <c r="C112" s="1" t="s">
        <v>78</v>
      </c>
      <c r="D112" s="1" t="s">
        <v>79</v>
      </c>
      <c r="E112" s="1" t="str">
        <f t="shared" si="1"/>
        <v>9 x 9 x 2" Small Picture Frames</v>
      </c>
      <c r="F112" s="4">
        <v>0.57999999999999996</v>
      </c>
      <c r="G112" s="4">
        <v>0.52</v>
      </c>
      <c r="H112" s="4">
        <v>0.48</v>
      </c>
      <c r="I112" s="4">
        <v>0.44</v>
      </c>
      <c r="J112" s="1">
        <v>50</v>
      </c>
      <c r="K112" s="2"/>
    </row>
    <row r="113" spans="1:11" ht="16">
      <c r="A113" s="1" t="s">
        <v>272</v>
      </c>
      <c r="B113" s="1" t="s">
        <v>285</v>
      </c>
      <c r="C113" s="1" t="s">
        <v>81</v>
      </c>
      <c r="D113" s="1" t="s">
        <v>79</v>
      </c>
      <c r="E113" s="1" t="str">
        <f t="shared" si="1"/>
        <v>9 x 9 x 3" Small Picture Frames</v>
      </c>
      <c r="F113" s="4">
        <v>0.76</v>
      </c>
      <c r="G113" s="4">
        <v>0.71</v>
      </c>
      <c r="H113" s="4">
        <v>0.68</v>
      </c>
      <c r="I113" s="4">
        <v>0.63</v>
      </c>
      <c r="J113" s="1">
        <v>50</v>
      </c>
      <c r="K113" s="2"/>
    </row>
    <row r="114" spans="1:11" ht="16">
      <c r="A114" s="1" t="s">
        <v>272</v>
      </c>
      <c r="B114" s="1" t="s">
        <v>286</v>
      </c>
      <c r="C114" s="1" t="s">
        <v>287</v>
      </c>
      <c r="D114" s="1" t="s">
        <v>60</v>
      </c>
      <c r="E114" s="1" t="str">
        <f t="shared" si="1"/>
        <v>10 x 6 x 4" Gifts</v>
      </c>
      <c r="F114" s="4">
        <v>0.96</v>
      </c>
      <c r="G114" s="4">
        <v>0.89</v>
      </c>
      <c r="H114" s="4">
        <v>0.82</v>
      </c>
      <c r="I114" s="4">
        <v>0.74</v>
      </c>
      <c r="J114" s="1">
        <v>50</v>
      </c>
      <c r="K114" s="2"/>
    </row>
    <row r="115" spans="1:11" ht="16">
      <c r="A115" s="1" t="s">
        <v>272</v>
      </c>
      <c r="B115" s="1" t="s">
        <v>288</v>
      </c>
      <c r="C115" s="1" t="s">
        <v>97</v>
      </c>
      <c r="D115" s="1" t="s">
        <v>98</v>
      </c>
      <c r="E115" s="1" t="str">
        <f t="shared" si="1"/>
        <v>10 x 10 x 2" Catalogs, Books</v>
      </c>
      <c r="F115" s="4">
        <v>0.74</v>
      </c>
      <c r="G115" s="4">
        <v>0.7</v>
      </c>
      <c r="H115" s="4">
        <v>0.67</v>
      </c>
      <c r="I115" s="4">
        <v>0.62</v>
      </c>
      <c r="J115" s="1">
        <v>50</v>
      </c>
      <c r="K115" s="2"/>
    </row>
    <row r="116" spans="1:11" ht="16">
      <c r="A116" s="1" t="s">
        <v>272</v>
      </c>
      <c r="B116" s="1" t="s">
        <v>289</v>
      </c>
      <c r="C116" s="1" t="s">
        <v>102</v>
      </c>
      <c r="D116" s="1" t="s">
        <v>98</v>
      </c>
      <c r="E116" s="1" t="str">
        <f t="shared" si="1"/>
        <v>10 x 10 x 4" Catalogs, Books</v>
      </c>
      <c r="F116" s="4">
        <v>1.1399999999999999</v>
      </c>
      <c r="G116" s="4">
        <v>1.0900000000000001</v>
      </c>
      <c r="H116" s="4">
        <v>1.03</v>
      </c>
      <c r="I116" s="4">
        <v>0.91</v>
      </c>
      <c r="J116" s="1">
        <v>50</v>
      </c>
      <c r="K116" s="2"/>
    </row>
    <row r="117" spans="1:11" ht="16">
      <c r="A117" s="1" t="s">
        <v>272</v>
      </c>
      <c r="B117" s="1" t="s">
        <v>290</v>
      </c>
      <c r="C117" s="1" t="s">
        <v>109</v>
      </c>
      <c r="D117" s="1" t="s">
        <v>110</v>
      </c>
      <c r="E117" s="1" t="str">
        <f t="shared" si="1"/>
        <v>11 x 6 1/2 x 2 3/4" Small Photo Albums</v>
      </c>
      <c r="F117" s="4">
        <v>0.6</v>
      </c>
      <c r="G117" s="4">
        <v>0.56000000000000005</v>
      </c>
      <c r="H117" s="4">
        <v>0.5</v>
      </c>
      <c r="I117" s="4">
        <v>0.46</v>
      </c>
      <c r="J117" s="1">
        <v>50</v>
      </c>
      <c r="K117" s="2"/>
    </row>
    <row r="118" spans="1:11" ht="16">
      <c r="A118" s="1" t="s">
        <v>272</v>
      </c>
      <c r="B118" s="1" t="s">
        <v>291</v>
      </c>
      <c r="C118" s="1" t="s">
        <v>122</v>
      </c>
      <c r="D118" s="1" t="s">
        <v>120</v>
      </c>
      <c r="E118" s="1" t="str">
        <f t="shared" si="1"/>
        <v>11 1/8 x 8 3/4 x 2" Letterhead</v>
      </c>
      <c r="F118" s="4">
        <v>0.7</v>
      </c>
      <c r="G118" s="4">
        <v>0.65</v>
      </c>
      <c r="H118" s="4">
        <v>0.64</v>
      </c>
      <c r="I118" s="4">
        <v>0.5</v>
      </c>
      <c r="J118" s="1">
        <v>50</v>
      </c>
      <c r="K118" s="2"/>
    </row>
    <row r="119" spans="1:11" ht="16">
      <c r="A119" s="1" t="s">
        <v>272</v>
      </c>
      <c r="B119" s="1" t="s">
        <v>292</v>
      </c>
      <c r="C119" s="1" t="s">
        <v>124</v>
      </c>
      <c r="D119" s="1" t="s">
        <v>131</v>
      </c>
      <c r="E119" s="1" t="str">
        <f t="shared" si="1"/>
        <v>11 1/8 x 8 3/4 x 2 5/16" Letter Size or Smaller</v>
      </c>
      <c r="F119" s="4">
        <v>0.71</v>
      </c>
      <c r="G119" s="4">
        <v>0.68</v>
      </c>
      <c r="H119" s="4">
        <v>0.66</v>
      </c>
      <c r="I119" s="4">
        <v>0.6</v>
      </c>
      <c r="J119" s="1">
        <v>50</v>
      </c>
      <c r="K119" s="2"/>
    </row>
    <row r="120" spans="1:11" ht="16">
      <c r="A120" s="1" t="s">
        <v>272</v>
      </c>
      <c r="B120" s="1" t="s">
        <v>293</v>
      </c>
      <c r="C120" s="1" t="s">
        <v>127</v>
      </c>
      <c r="D120" s="1" t="s">
        <v>128</v>
      </c>
      <c r="E120" s="1" t="str">
        <f t="shared" si="1"/>
        <v>11 1/8 x 8 3/4 x 3" Stationery</v>
      </c>
      <c r="F120" s="4">
        <v>0.81</v>
      </c>
      <c r="G120" s="4">
        <v>0.77</v>
      </c>
      <c r="H120" s="4">
        <v>0.73</v>
      </c>
      <c r="I120" s="4">
        <v>0.67</v>
      </c>
      <c r="J120" s="1">
        <v>50</v>
      </c>
      <c r="K120" s="2"/>
    </row>
    <row r="121" spans="1:11" ht="16">
      <c r="A121" s="1" t="s">
        <v>272</v>
      </c>
      <c r="B121" s="1" t="s">
        <v>294</v>
      </c>
      <c r="C121" s="1" t="s">
        <v>130</v>
      </c>
      <c r="D121" s="1" t="s">
        <v>131</v>
      </c>
      <c r="E121" s="1" t="str">
        <f t="shared" si="1"/>
        <v>11 1/8 x 8 3/4 x 4" Letter Size or Smaller</v>
      </c>
      <c r="F121" s="4">
        <v>1</v>
      </c>
      <c r="G121" s="4">
        <v>0.91</v>
      </c>
      <c r="H121" s="4">
        <v>0.85</v>
      </c>
      <c r="I121" s="4">
        <v>0.77</v>
      </c>
      <c r="J121" s="1">
        <v>50</v>
      </c>
      <c r="K121" s="2"/>
    </row>
    <row r="122" spans="1:11" ht="16">
      <c r="A122" s="1" t="s">
        <v>272</v>
      </c>
      <c r="B122" s="1" t="s">
        <v>295</v>
      </c>
      <c r="C122" s="1" t="s">
        <v>135</v>
      </c>
      <c r="D122" s="1" t="s">
        <v>128</v>
      </c>
      <c r="E122" s="1" t="str">
        <f t="shared" si="1"/>
        <v>11 1/8 x 8 3/4 x 6" Stationery</v>
      </c>
      <c r="F122" s="4">
        <v>1.38</v>
      </c>
      <c r="G122" s="4">
        <v>1.33</v>
      </c>
      <c r="H122" s="4">
        <v>1.29</v>
      </c>
      <c r="I122" s="4">
        <v>1.1599999999999999</v>
      </c>
      <c r="J122" s="1">
        <v>50</v>
      </c>
      <c r="K122" s="2"/>
    </row>
    <row r="123" spans="1:11" ht="16">
      <c r="A123" s="1" t="s">
        <v>272</v>
      </c>
      <c r="B123" s="1" t="s">
        <v>296</v>
      </c>
      <c r="C123" s="1" t="s">
        <v>137</v>
      </c>
      <c r="D123" s="1" t="s">
        <v>297</v>
      </c>
      <c r="E123" s="1" t="str">
        <f t="shared" si="1"/>
        <v>11 1/2 x 11 1/2 x 3 3/4" 2 1/2" Ring Binders</v>
      </c>
      <c r="F123" s="4">
        <v>1.19</v>
      </c>
      <c r="G123" s="4">
        <v>1.1200000000000001</v>
      </c>
      <c r="H123" s="4">
        <v>1.0900000000000001</v>
      </c>
      <c r="I123" s="4">
        <v>0.95</v>
      </c>
      <c r="J123" s="1">
        <v>50</v>
      </c>
      <c r="K123" s="2"/>
    </row>
    <row r="124" spans="1:11" ht="16">
      <c r="A124" s="1" t="s">
        <v>272</v>
      </c>
      <c r="B124" s="1" t="s">
        <v>298</v>
      </c>
      <c r="C124" s="1" t="s">
        <v>140</v>
      </c>
      <c r="D124" s="1" t="s">
        <v>299</v>
      </c>
      <c r="E124" s="1" t="str">
        <f t="shared" si="1"/>
        <v>11 3/4 x 10 3/4 x 2 1/4" 1" - 1 1/2" Ring Binders</v>
      </c>
      <c r="F124" s="4">
        <v>0.95</v>
      </c>
      <c r="G124" s="4">
        <v>0.91</v>
      </c>
      <c r="H124" s="4">
        <v>0.85</v>
      </c>
      <c r="I124" s="4">
        <v>0.74</v>
      </c>
      <c r="J124" s="1">
        <v>50</v>
      </c>
      <c r="K124" s="2"/>
    </row>
    <row r="125" spans="1:11" ht="16">
      <c r="A125" s="1" t="s">
        <v>272</v>
      </c>
      <c r="B125" s="1" t="s">
        <v>300</v>
      </c>
      <c r="C125" s="1" t="s">
        <v>301</v>
      </c>
      <c r="D125" s="1" t="s">
        <v>302</v>
      </c>
      <c r="E125" s="1" t="str">
        <f t="shared" si="1"/>
        <v>12 x 8 x 3" Prints</v>
      </c>
      <c r="F125" s="4">
        <v>0.8</v>
      </c>
      <c r="G125" s="4">
        <v>0.76</v>
      </c>
      <c r="H125" s="4">
        <v>0.72</v>
      </c>
      <c r="I125" s="4">
        <v>0.66</v>
      </c>
      <c r="J125" s="1">
        <v>50</v>
      </c>
      <c r="K125" s="2"/>
    </row>
    <row r="126" spans="1:11" ht="16">
      <c r="A126" s="1" t="s">
        <v>272</v>
      </c>
      <c r="B126" s="1" t="s">
        <v>303</v>
      </c>
      <c r="C126" s="1" t="s">
        <v>146</v>
      </c>
      <c r="D126" s="1" t="s">
        <v>147</v>
      </c>
      <c r="E126" s="1" t="str">
        <f t="shared" si="1"/>
        <v>12 x 10 x 4" File Folders</v>
      </c>
      <c r="F126" s="4">
        <v>1.19</v>
      </c>
      <c r="G126" s="4">
        <v>1.1200000000000001</v>
      </c>
      <c r="H126" s="4">
        <v>1.06</v>
      </c>
      <c r="I126" s="4">
        <v>0.94</v>
      </c>
      <c r="J126" s="1">
        <v>50</v>
      </c>
      <c r="K126" s="2"/>
    </row>
    <row r="127" spans="1:11" ht="16">
      <c r="A127" s="1" t="s">
        <v>272</v>
      </c>
      <c r="B127" s="1" t="s">
        <v>304</v>
      </c>
      <c r="C127" s="1" t="s">
        <v>149</v>
      </c>
      <c r="D127" s="1" t="s">
        <v>305</v>
      </c>
      <c r="E127" s="1" t="str">
        <f t="shared" si="1"/>
        <v>12 x 11 3/4 x 3 1/4" 2" Ring Binders</v>
      </c>
      <c r="F127" s="4">
        <v>1.0900000000000001</v>
      </c>
      <c r="G127" s="4">
        <v>1.05</v>
      </c>
      <c r="H127" s="4">
        <v>1.04</v>
      </c>
      <c r="I127" s="4">
        <v>0.91</v>
      </c>
      <c r="J127" s="1">
        <v>50</v>
      </c>
      <c r="K127" s="2"/>
    </row>
    <row r="128" spans="1:11" ht="16">
      <c r="A128" s="1" t="s">
        <v>272</v>
      </c>
      <c r="B128" s="1" t="s">
        <v>306</v>
      </c>
      <c r="C128" s="1" t="s">
        <v>154</v>
      </c>
      <c r="D128" s="1" t="s">
        <v>152</v>
      </c>
      <c r="E128" s="1" t="str">
        <f t="shared" si="1"/>
        <v>12 x 12 x 2" Picture Frames</v>
      </c>
      <c r="F128" s="4">
        <v>0.99</v>
      </c>
      <c r="G128" s="4">
        <v>0.92</v>
      </c>
      <c r="H128" s="4">
        <v>0.88</v>
      </c>
      <c r="I128" s="4">
        <v>0.78</v>
      </c>
      <c r="J128" s="1">
        <v>50</v>
      </c>
      <c r="K128" s="2"/>
    </row>
    <row r="129" spans="1:11" ht="16">
      <c r="A129" s="1" t="s">
        <v>272</v>
      </c>
      <c r="B129" s="1" t="s">
        <v>307</v>
      </c>
      <c r="C129" s="1" t="s">
        <v>156</v>
      </c>
      <c r="D129" s="1" t="s">
        <v>157</v>
      </c>
      <c r="E129" s="1" t="str">
        <f t="shared" si="1"/>
        <v>12 x 12 x 3" Photo Album</v>
      </c>
      <c r="F129" s="4">
        <v>1.07</v>
      </c>
      <c r="G129" s="4">
        <v>1.01</v>
      </c>
      <c r="H129" s="4">
        <v>0.95</v>
      </c>
      <c r="I129" s="4">
        <v>0.85</v>
      </c>
      <c r="J129" s="1">
        <v>50</v>
      </c>
      <c r="K129" s="2"/>
    </row>
    <row r="130" spans="1:11" ht="16">
      <c r="A130" s="1" t="s">
        <v>272</v>
      </c>
      <c r="B130" s="1" t="s">
        <v>308</v>
      </c>
      <c r="C130" s="1" t="s">
        <v>161</v>
      </c>
      <c r="D130" s="1" t="s">
        <v>152</v>
      </c>
      <c r="E130" s="1" t="str">
        <f t="shared" si="1"/>
        <v>12 x 12 x 6" Picture Frames</v>
      </c>
      <c r="F130" s="4">
        <v>1.78</v>
      </c>
      <c r="G130" s="4">
        <v>1.71</v>
      </c>
      <c r="H130" s="4">
        <v>1.64</v>
      </c>
      <c r="I130" s="4">
        <v>1.51</v>
      </c>
      <c r="J130" s="1">
        <v>50</v>
      </c>
      <c r="K130" s="2"/>
    </row>
    <row r="131" spans="1:11" ht="16">
      <c r="A131" s="1" t="s">
        <v>272</v>
      </c>
      <c r="B131" s="1" t="s">
        <v>309</v>
      </c>
      <c r="C131" s="1" t="s">
        <v>166</v>
      </c>
      <c r="D131" s="1" t="s">
        <v>310</v>
      </c>
      <c r="E131" s="1" t="str">
        <f t="shared" ref="E131:E194" si="2">C131&amp;" "&amp;D131</f>
        <v>12 1/8 x 9 1/4 x 2" Booklets</v>
      </c>
      <c r="F131" s="4">
        <v>0.67</v>
      </c>
      <c r="G131" s="4">
        <v>0.61</v>
      </c>
      <c r="H131" s="4">
        <v>0.6</v>
      </c>
      <c r="I131" s="4">
        <v>0.52</v>
      </c>
      <c r="J131" s="1">
        <v>50</v>
      </c>
      <c r="K131" s="2"/>
    </row>
    <row r="132" spans="1:11" ht="16">
      <c r="A132" s="1" t="s">
        <v>272</v>
      </c>
      <c r="B132" s="1" t="s">
        <v>311</v>
      </c>
      <c r="C132" s="1" t="s">
        <v>168</v>
      </c>
      <c r="D132" s="1" t="s">
        <v>172</v>
      </c>
      <c r="E132" s="1" t="str">
        <f t="shared" si="2"/>
        <v>12 1/8 x 9 1/4 x 3" Oversized Catalogs</v>
      </c>
      <c r="F132" s="4">
        <v>1.07</v>
      </c>
      <c r="G132" s="4">
        <v>1.01</v>
      </c>
      <c r="H132" s="4">
        <v>0.95</v>
      </c>
      <c r="I132" s="4">
        <v>0.81</v>
      </c>
      <c r="J132" s="1">
        <v>50</v>
      </c>
      <c r="K132" s="2"/>
    </row>
    <row r="133" spans="1:11" ht="16">
      <c r="A133" s="1" t="s">
        <v>272</v>
      </c>
      <c r="B133" s="1" t="s">
        <v>312</v>
      </c>
      <c r="C133" s="1" t="s">
        <v>171</v>
      </c>
      <c r="D133" s="1" t="s">
        <v>172</v>
      </c>
      <c r="E133" s="1" t="str">
        <f t="shared" si="2"/>
        <v>12 1/8 x 9 1/4 x 4" Oversized Catalogs</v>
      </c>
      <c r="F133" s="4">
        <v>1.0900000000000001</v>
      </c>
      <c r="G133" s="4">
        <v>1.04</v>
      </c>
      <c r="H133" s="4">
        <v>1</v>
      </c>
      <c r="I133" s="4">
        <v>0.85</v>
      </c>
      <c r="J133" s="1">
        <v>50</v>
      </c>
      <c r="K133" s="2"/>
    </row>
    <row r="134" spans="1:11" ht="16">
      <c r="A134" s="1" t="s">
        <v>272</v>
      </c>
      <c r="B134" s="1" t="s">
        <v>313</v>
      </c>
      <c r="C134" s="1" t="s">
        <v>176</v>
      </c>
      <c r="D134" s="1" t="s">
        <v>177</v>
      </c>
      <c r="E134" s="1" t="str">
        <f t="shared" si="2"/>
        <v>12 1/8 x 9 1/4 x 6 1/2" Magazines</v>
      </c>
      <c r="F134" s="4">
        <v>1.43</v>
      </c>
      <c r="G134" s="4">
        <v>1.35</v>
      </c>
      <c r="H134" s="4">
        <v>1.32</v>
      </c>
      <c r="I134" s="4">
        <v>1.21</v>
      </c>
      <c r="J134" s="1">
        <v>50</v>
      </c>
      <c r="K134" s="2"/>
    </row>
    <row r="135" spans="1:11" ht="16">
      <c r="A135" s="1" t="s">
        <v>272</v>
      </c>
      <c r="B135" s="1" t="s">
        <v>314</v>
      </c>
      <c r="C135" s="1" t="s">
        <v>185</v>
      </c>
      <c r="D135" s="1" t="s">
        <v>186</v>
      </c>
      <c r="E135" s="1" t="str">
        <f t="shared" si="2"/>
        <v>13 x 10 x 2" Oversized Calendars</v>
      </c>
      <c r="F135" s="4">
        <v>1.1299999999999999</v>
      </c>
      <c r="G135" s="4">
        <v>1.06</v>
      </c>
      <c r="H135" s="4">
        <v>0.95</v>
      </c>
      <c r="I135" s="4">
        <v>0.79</v>
      </c>
      <c r="J135" s="1">
        <v>50</v>
      </c>
      <c r="K135" s="2"/>
    </row>
    <row r="136" spans="1:11" ht="16">
      <c r="A136" s="1" t="s">
        <v>272</v>
      </c>
      <c r="B136" s="1" t="s">
        <v>315</v>
      </c>
      <c r="C136" s="1" t="s">
        <v>190</v>
      </c>
      <c r="D136" s="1" t="s">
        <v>183</v>
      </c>
      <c r="E136" s="1" t="str">
        <f t="shared" si="2"/>
        <v>13 x 10 x 4" Envelopes</v>
      </c>
      <c r="F136" s="4">
        <v>1.29</v>
      </c>
      <c r="G136" s="4">
        <v>1.19</v>
      </c>
      <c r="H136" s="4">
        <v>1.1200000000000001</v>
      </c>
      <c r="I136" s="4">
        <v>1.03</v>
      </c>
      <c r="J136" s="1">
        <v>50</v>
      </c>
      <c r="K136" s="2"/>
    </row>
    <row r="137" spans="1:11" ht="16">
      <c r="A137" s="1" t="s">
        <v>272</v>
      </c>
      <c r="B137" s="1" t="s">
        <v>316</v>
      </c>
      <c r="C137" s="1" t="s">
        <v>192</v>
      </c>
      <c r="D137" s="1" t="s">
        <v>193</v>
      </c>
      <c r="E137" s="1" t="str">
        <f t="shared" si="2"/>
        <v>13 x 13 x 2" Product Samples</v>
      </c>
      <c r="F137" s="4">
        <v>1.17</v>
      </c>
      <c r="G137" s="4">
        <v>1.1000000000000001</v>
      </c>
      <c r="H137" s="4">
        <v>1.03</v>
      </c>
      <c r="I137" s="4">
        <v>0.88</v>
      </c>
      <c r="J137" s="1">
        <v>50</v>
      </c>
      <c r="K137" s="2"/>
    </row>
    <row r="138" spans="1:11" ht="16">
      <c r="A138" s="1" t="s">
        <v>272</v>
      </c>
      <c r="B138" s="1" t="s">
        <v>317</v>
      </c>
      <c r="C138" s="1" t="s">
        <v>195</v>
      </c>
      <c r="D138" s="1" t="s">
        <v>193</v>
      </c>
      <c r="E138" s="1" t="str">
        <f t="shared" si="2"/>
        <v>13 x 13 x 3" Product Samples</v>
      </c>
      <c r="F138" s="4">
        <v>1.27</v>
      </c>
      <c r="G138" s="4">
        <v>1.1499999999999999</v>
      </c>
      <c r="H138" s="4">
        <v>1.08</v>
      </c>
      <c r="I138" s="4">
        <v>0.93</v>
      </c>
      <c r="J138" s="1">
        <v>50</v>
      </c>
      <c r="K138" s="2"/>
    </row>
    <row r="139" spans="1:11" ht="16">
      <c r="A139" s="1" t="s">
        <v>272</v>
      </c>
      <c r="B139" s="1" t="s">
        <v>318</v>
      </c>
      <c r="C139" s="1" t="s">
        <v>201</v>
      </c>
      <c r="D139" s="1" t="s">
        <v>202</v>
      </c>
      <c r="E139" s="1" t="str">
        <f t="shared" si="2"/>
        <v>14 x 10 x 2" File Folders, Calendars</v>
      </c>
      <c r="F139" s="4">
        <v>1.1499999999999999</v>
      </c>
      <c r="G139" s="4">
        <v>1.0900000000000001</v>
      </c>
      <c r="H139" s="4">
        <v>1.01</v>
      </c>
      <c r="I139" s="4">
        <v>0.85</v>
      </c>
      <c r="J139" s="1">
        <v>50</v>
      </c>
      <c r="K139" s="2"/>
    </row>
    <row r="140" spans="1:11" ht="16">
      <c r="A140" s="1" t="s">
        <v>272</v>
      </c>
      <c r="B140" s="1" t="s">
        <v>319</v>
      </c>
      <c r="C140" s="1" t="s">
        <v>206</v>
      </c>
      <c r="D140" s="1" t="s">
        <v>207</v>
      </c>
      <c r="E140" s="1" t="str">
        <f t="shared" si="2"/>
        <v>14 x 14 x 2" Large Photos, Prints</v>
      </c>
      <c r="F140" s="4">
        <v>1.22</v>
      </c>
      <c r="G140" s="4">
        <v>1.1399999999999999</v>
      </c>
      <c r="H140" s="4">
        <v>1.06</v>
      </c>
      <c r="I140" s="4">
        <v>0.91</v>
      </c>
      <c r="J140" s="1">
        <v>50</v>
      </c>
      <c r="K140" s="2"/>
    </row>
    <row r="141" spans="1:11" ht="16">
      <c r="A141" s="1" t="s">
        <v>272</v>
      </c>
      <c r="B141" s="1" t="s">
        <v>320</v>
      </c>
      <c r="C141" s="1" t="s">
        <v>221</v>
      </c>
      <c r="D141" s="1" t="s">
        <v>222</v>
      </c>
      <c r="E141" s="1" t="str">
        <f t="shared" si="2"/>
        <v>14 1/4 x 11 1/4 x 4" Double Ream</v>
      </c>
      <c r="F141" s="4">
        <v>1.21</v>
      </c>
      <c r="G141" s="4">
        <v>1.1299999999999999</v>
      </c>
      <c r="H141" s="4">
        <v>1.05</v>
      </c>
      <c r="I141" s="4">
        <v>0.89</v>
      </c>
      <c r="J141" s="1">
        <v>50</v>
      </c>
      <c r="K141" s="2"/>
    </row>
    <row r="142" spans="1:11" ht="16">
      <c r="A142" s="1" t="s">
        <v>272</v>
      </c>
      <c r="B142" s="1" t="s">
        <v>321</v>
      </c>
      <c r="C142" s="1" t="s">
        <v>227</v>
      </c>
      <c r="D142" s="1" t="s">
        <v>228</v>
      </c>
      <c r="E142" s="1" t="str">
        <f t="shared" si="2"/>
        <v>15 1/8 x 11 1/8 x 2" Computer Reports</v>
      </c>
      <c r="F142" s="4">
        <v>1.08</v>
      </c>
      <c r="G142" s="4">
        <v>0.99</v>
      </c>
      <c r="H142" s="4">
        <v>0.9</v>
      </c>
      <c r="I142" s="4">
        <v>0.79</v>
      </c>
      <c r="J142" s="1">
        <v>50</v>
      </c>
      <c r="K142" s="2"/>
    </row>
    <row r="143" spans="1:11" ht="16">
      <c r="A143" s="1" t="s">
        <v>272</v>
      </c>
      <c r="B143" s="1" t="s">
        <v>322</v>
      </c>
      <c r="C143" s="1" t="s">
        <v>230</v>
      </c>
      <c r="D143" s="1" t="s">
        <v>228</v>
      </c>
      <c r="E143" s="1" t="str">
        <f t="shared" si="2"/>
        <v>15 1/8 x 11 1/8 x 3" Computer Reports</v>
      </c>
      <c r="F143" s="4">
        <v>1.25</v>
      </c>
      <c r="G143" s="4">
        <v>1.1399999999999999</v>
      </c>
      <c r="H143" s="4">
        <v>1.06</v>
      </c>
      <c r="I143" s="4">
        <v>0.95</v>
      </c>
      <c r="J143" s="1">
        <v>50</v>
      </c>
      <c r="K143" s="2"/>
    </row>
    <row r="144" spans="1:11" ht="16">
      <c r="A144" s="1" t="s">
        <v>272</v>
      </c>
      <c r="B144" s="1" t="s">
        <v>323</v>
      </c>
      <c r="C144" s="1" t="s">
        <v>232</v>
      </c>
      <c r="D144" s="1" t="s">
        <v>228</v>
      </c>
      <c r="E144" s="1" t="str">
        <f t="shared" si="2"/>
        <v>15 1/8 x 11 1/8 x 4" Computer Reports</v>
      </c>
      <c r="F144" s="4">
        <v>1.32</v>
      </c>
      <c r="G144" s="4">
        <v>1.25</v>
      </c>
      <c r="H144" s="4">
        <v>1.1599999999999999</v>
      </c>
      <c r="I144" s="4">
        <v>1.06</v>
      </c>
      <c r="J144" s="1">
        <v>50</v>
      </c>
      <c r="K144" s="2"/>
    </row>
    <row r="145" spans="1:11" ht="16">
      <c r="A145" s="1" t="s">
        <v>272</v>
      </c>
      <c r="B145" s="1" t="s">
        <v>324</v>
      </c>
      <c r="C145" s="1" t="s">
        <v>325</v>
      </c>
      <c r="D145" s="1" t="s">
        <v>71</v>
      </c>
      <c r="E145" s="1" t="str">
        <f t="shared" si="2"/>
        <v>16 x 12 x 4" Books</v>
      </c>
      <c r="F145" s="4">
        <v>1.59</v>
      </c>
      <c r="G145" s="4">
        <v>1.5</v>
      </c>
      <c r="H145" s="4">
        <v>1.42</v>
      </c>
      <c r="I145" s="4">
        <v>1.29</v>
      </c>
      <c r="J145" s="1">
        <v>50</v>
      </c>
      <c r="K145" s="2"/>
    </row>
    <row r="146" spans="1:11" ht="16">
      <c r="A146" s="1" t="s">
        <v>272</v>
      </c>
      <c r="B146" s="1" t="s">
        <v>326</v>
      </c>
      <c r="C146" s="1" t="s">
        <v>244</v>
      </c>
      <c r="D146" s="1" t="s">
        <v>115</v>
      </c>
      <c r="E146" s="1" t="str">
        <f t="shared" si="2"/>
        <v>16 x 16 x 2" Canvases</v>
      </c>
      <c r="F146" s="4">
        <v>1.44</v>
      </c>
      <c r="G146" s="4">
        <v>1.35</v>
      </c>
      <c r="H146" s="4">
        <v>1.26</v>
      </c>
      <c r="I146" s="4">
        <v>1.1599999999999999</v>
      </c>
      <c r="J146" s="1">
        <v>50</v>
      </c>
      <c r="K146" s="2"/>
    </row>
    <row r="147" spans="1:11" ht="16">
      <c r="A147" s="1" t="s">
        <v>272</v>
      </c>
      <c r="B147" s="1" t="s">
        <v>327</v>
      </c>
      <c r="C147" s="1" t="s">
        <v>248</v>
      </c>
      <c r="D147" s="1" t="s">
        <v>249</v>
      </c>
      <c r="E147" s="1" t="str">
        <f t="shared" si="2"/>
        <v>17 x 11 x 2 1/2" Photos, Prints</v>
      </c>
      <c r="F147" s="4">
        <v>1.26</v>
      </c>
      <c r="G147" s="4">
        <v>1.1399999999999999</v>
      </c>
      <c r="H147" s="4">
        <v>1.1000000000000001</v>
      </c>
      <c r="I147" s="4">
        <v>0.99</v>
      </c>
      <c r="J147" s="1">
        <v>25</v>
      </c>
      <c r="K147" s="2"/>
    </row>
    <row r="148" spans="1:11" ht="16">
      <c r="A148" s="1" t="s">
        <v>272</v>
      </c>
      <c r="B148" s="1" t="s">
        <v>328</v>
      </c>
      <c r="C148" s="1" t="s">
        <v>251</v>
      </c>
      <c r="D148" s="1" t="s">
        <v>252</v>
      </c>
      <c r="E148" s="1" t="str">
        <f t="shared" si="2"/>
        <v>17 1/4 x 11 1/4 x 4" Expandable Files</v>
      </c>
      <c r="F148" s="4">
        <v>1.55</v>
      </c>
      <c r="G148" s="4">
        <v>1.46</v>
      </c>
      <c r="H148" s="4">
        <v>1.38</v>
      </c>
      <c r="I148" s="4">
        <v>1.26</v>
      </c>
      <c r="J148" s="1">
        <v>25</v>
      </c>
      <c r="K148" s="2"/>
    </row>
    <row r="149" spans="1:11" ht="16">
      <c r="A149" s="1" t="s">
        <v>272</v>
      </c>
      <c r="B149" s="1" t="s">
        <v>329</v>
      </c>
      <c r="C149" s="1" t="s">
        <v>330</v>
      </c>
      <c r="D149" s="1" t="s">
        <v>71</v>
      </c>
      <c r="E149" s="1" t="str">
        <f t="shared" si="2"/>
        <v>18 x 12 x 3" Books</v>
      </c>
      <c r="F149" s="4">
        <v>1.38</v>
      </c>
      <c r="G149" s="4">
        <v>1.32</v>
      </c>
      <c r="H149" s="4">
        <v>1.25</v>
      </c>
      <c r="I149" s="4">
        <v>1.1000000000000001</v>
      </c>
      <c r="J149" s="1">
        <v>25</v>
      </c>
      <c r="K149" s="2"/>
    </row>
    <row r="150" spans="1:11" ht="16">
      <c r="A150" s="1" t="s">
        <v>272</v>
      </c>
      <c r="B150" s="1" t="s">
        <v>331</v>
      </c>
      <c r="C150" s="1" t="s">
        <v>332</v>
      </c>
      <c r="D150" s="1" t="s">
        <v>265</v>
      </c>
      <c r="E150" s="1" t="str">
        <f t="shared" si="2"/>
        <v>24 1/2 x 14 1/2 x 4 1/2" Pants, Blazers</v>
      </c>
      <c r="F150" s="4">
        <v>2.36</v>
      </c>
      <c r="G150" s="4">
        <v>2.2799999999999998</v>
      </c>
      <c r="H150" s="4">
        <v>2.17</v>
      </c>
      <c r="I150" s="4">
        <v>1.95</v>
      </c>
      <c r="J150" s="1">
        <v>25</v>
      </c>
      <c r="K150" s="2"/>
    </row>
    <row r="151" spans="1:11" ht="16">
      <c r="A151" s="1" t="s">
        <v>272</v>
      </c>
      <c r="B151" s="1" t="s">
        <v>333</v>
      </c>
      <c r="C151" s="1" t="s">
        <v>267</v>
      </c>
      <c r="D151" s="1" t="s">
        <v>268</v>
      </c>
      <c r="E151" s="1" t="str">
        <f t="shared" si="2"/>
        <v>28 3/4 x 16 x 5" Outerwear</v>
      </c>
      <c r="F151" s="4">
        <v>2.68</v>
      </c>
      <c r="G151" s="4">
        <v>2.56</v>
      </c>
      <c r="H151" s="4">
        <v>2.4900000000000002</v>
      </c>
      <c r="I151" s="4">
        <v>2.2799999999999998</v>
      </c>
      <c r="J151" s="1">
        <v>25</v>
      </c>
      <c r="K151" s="2"/>
    </row>
    <row r="152" spans="1:11" ht="16">
      <c r="A152" s="1" t="s">
        <v>404</v>
      </c>
      <c r="B152" s="1" t="s">
        <v>334</v>
      </c>
      <c r="C152" s="1" t="s">
        <v>335</v>
      </c>
      <c r="D152" s="1" t="s">
        <v>336</v>
      </c>
      <c r="E152" s="1" t="str">
        <f t="shared" si="2"/>
        <v>4 x 4 x 4" Mug</v>
      </c>
      <c r="F152" s="4">
        <v>1.25</v>
      </c>
      <c r="G152" s="4">
        <v>1.1499999999999999</v>
      </c>
      <c r="H152" s="2"/>
      <c r="I152" s="4">
        <v>1.05</v>
      </c>
      <c r="J152" s="2"/>
      <c r="K152" s="2"/>
    </row>
    <row r="153" spans="1:11" ht="16">
      <c r="A153" s="1" t="s">
        <v>404</v>
      </c>
      <c r="B153" s="1" t="s">
        <v>337</v>
      </c>
      <c r="C153" s="1" t="s">
        <v>338</v>
      </c>
      <c r="D153" s="1" t="s">
        <v>21</v>
      </c>
      <c r="E153" s="1" t="str">
        <f t="shared" si="2"/>
        <v>6 x 6 x 1" Small Frames</v>
      </c>
      <c r="F153" s="4">
        <v>1.3</v>
      </c>
      <c r="G153" s="4">
        <v>1.2</v>
      </c>
      <c r="H153" s="2"/>
      <c r="I153" s="4">
        <v>1.1000000000000001</v>
      </c>
      <c r="J153" s="2"/>
      <c r="K153" s="2"/>
    </row>
    <row r="154" spans="1:11" ht="16">
      <c r="A154" s="1" t="s">
        <v>404</v>
      </c>
      <c r="B154" s="1" t="s">
        <v>339</v>
      </c>
      <c r="C154" s="1" t="s">
        <v>277</v>
      </c>
      <c r="D154" s="1" t="s">
        <v>21</v>
      </c>
      <c r="E154" s="1" t="str">
        <f t="shared" si="2"/>
        <v>8 x 8 x 3" Small Frames</v>
      </c>
      <c r="F154" s="4">
        <v>2.0499999999999998</v>
      </c>
      <c r="G154" s="4">
        <v>1.95</v>
      </c>
      <c r="H154" s="2"/>
      <c r="I154" s="4">
        <v>1.85</v>
      </c>
      <c r="J154" s="2"/>
      <c r="K154" s="2"/>
    </row>
    <row r="155" spans="1:11" ht="16">
      <c r="A155" s="1" t="s">
        <v>404</v>
      </c>
      <c r="B155" s="1" t="s">
        <v>340</v>
      </c>
      <c r="C155" s="1" t="s">
        <v>341</v>
      </c>
      <c r="D155" s="2"/>
      <c r="E155" s="1" t="str">
        <f t="shared" si="2"/>
        <v xml:space="preserve">8 x 8 x 8" </v>
      </c>
      <c r="F155" s="4">
        <v>4.5999999999999996</v>
      </c>
      <c r="G155" s="4">
        <v>4.3499999999999996</v>
      </c>
      <c r="H155" s="2"/>
      <c r="I155" s="4">
        <v>4.1500000000000004</v>
      </c>
      <c r="J155" s="2"/>
      <c r="K155" s="2"/>
    </row>
    <row r="156" spans="1:11" ht="16">
      <c r="A156" s="1" t="s">
        <v>404</v>
      </c>
      <c r="B156" s="1" t="s">
        <v>342</v>
      </c>
      <c r="C156" s="1" t="s">
        <v>65</v>
      </c>
      <c r="D156" s="1" t="s">
        <v>239</v>
      </c>
      <c r="E156" s="1" t="str">
        <f t="shared" si="2"/>
        <v>9 x 6 1/2 x 2 3/4" Albums</v>
      </c>
      <c r="F156" s="4">
        <v>2.0499999999999998</v>
      </c>
      <c r="G156" s="4">
        <v>1.95</v>
      </c>
      <c r="H156" s="2"/>
      <c r="I156" s="4">
        <v>1.85</v>
      </c>
      <c r="J156" s="2"/>
      <c r="K156" s="2"/>
    </row>
    <row r="157" spans="1:11" ht="16">
      <c r="A157" s="1" t="s">
        <v>404</v>
      </c>
      <c r="B157" s="1" t="s">
        <v>343</v>
      </c>
      <c r="C157" s="1" t="s">
        <v>68</v>
      </c>
      <c r="D157" s="1" t="s">
        <v>71</v>
      </c>
      <c r="E157" s="1" t="str">
        <f t="shared" si="2"/>
        <v>9 x 6 1/2 x 4" Books</v>
      </c>
      <c r="F157" s="4">
        <v>2.25</v>
      </c>
      <c r="G157" s="4">
        <v>2.15</v>
      </c>
      <c r="H157" s="2"/>
      <c r="I157" s="4">
        <v>2.0499999999999998</v>
      </c>
      <c r="J157" s="2"/>
      <c r="K157" s="2"/>
    </row>
    <row r="158" spans="1:11" ht="16">
      <c r="A158" s="1" t="s">
        <v>404</v>
      </c>
      <c r="B158" s="1" t="s">
        <v>344</v>
      </c>
      <c r="C158" s="1" t="s">
        <v>345</v>
      </c>
      <c r="D158" s="1" t="s">
        <v>98</v>
      </c>
      <c r="E158" s="1" t="str">
        <f t="shared" si="2"/>
        <v>10 x 10 x 5" Catalogs, Books</v>
      </c>
      <c r="F158" s="4">
        <v>3.1</v>
      </c>
      <c r="G158" s="4">
        <v>3</v>
      </c>
      <c r="H158" s="2"/>
      <c r="I158" s="4">
        <v>2.85</v>
      </c>
      <c r="J158" s="2"/>
      <c r="K158" s="2"/>
    </row>
    <row r="159" spans="1:11" ht="16">
      <c r="A159" s="1" t="s">
        <v>404</v>
      </c>
      <c r="B159" s="1" t="s">
        <v>346</v>
      </c>
      <c r="C159" s="1" t="s">
        <v>122</v>
      </c>
      <c r="D159" s="1" t="s">
        <v>120</v>
      </c>
      <c r="E159" s="1" t="str">
        <f t="shared" si="2"/>
        <v>11 1/8 x 8 3/4 x 2" Letterhead</v>
      </c>
      <c r="F159" s="4">
        <v>2.15</v>
      </c>
      <c r="G159" s="4">
        <v>2.0499999999999998</v>
      </c>
      <c r="H159" s="2"/>
      <c r="I159" s="4">
        <v>1.95</v>
      </c>
      <c r="J159" s="2"/>
      <c r="K159" s="2"/>
    </row>
    <row r="160" spans="1:11" ht="16">
      <c r="A160" s="1" t="s">
        <v>404</v>
      </c>
      <c r="B160" s="1" t="s">
        <v>347</v>
      </c>
      <c r="C160" s="1" t="s">
        <v>130</v>
      </c>
      <c r="D160" s="1" t="s">
        <v>131</v>
      </c>
      <c r="E160" s="1" t="str">
        <f t="shared" si="2"/>
        <v>11 1/8 x 8 3/4 x 4" Letter Size or Smaller</v>
      </c>
      <c r="F160" s="4">
        <v>3.5</v>
      </c>
      <c r="G160" s="4">
        <v>3.35</v>
      </c>
      <c r="H160" s="2"/>
      <c r="I160" s="4">
        <v>3.2</v>
      </c>
      <c r="J160" s="2"/>
      <c r="K160" s="2"/>
    </row>
    <row r="161" spans="1:11" ht="16">
      <c r="A161" s="1" t="s">
        <v>404</v>
      </c>
      <c r="B161" s="1" t="s">
        <v>348</v>
      </c>
      <c r="C161" s="1" t="s">
        <v>154</v>
      </c>
      <c r="D161" s="1" t="s">
        <v>152</v>
      </c>
      <c r="E161" s="1" t="str">
        <f t="shared" si="2"/>
        <v>12 x 12 x 2" Picture Frames</v>
      </c>
      <c r="F161" s="4">
        <v>3.6</v>
      </c>
      <c r="G161" s="4">
        <v>3.45</v>
      </c>
      <c r="H161" s="2"/>
      <c r="I161" s="4">
        <v>3.3</v>
      </c>
      <c r="J161" s="2"/>
      <c r="K161" s="2"/>
    </row>
    <row r="162" spans="1:11" ht="16">
      <c r="A162" s="1" t="s">
        <v>404</v>
      </c>
      <c r="B162" s="1" t="s">
        <v>349</v>
      </c>
      <c r="C162" s="1" t="s">
        <v>159</v>
      </c>
      <c r="D162" s="1" t="s">
        <v>125</v>
      </c>
      <c r="E162" s="1" t="str">
        <f t="shared" si="2"/>
        <v>12 x 12 x 4" Framed Pictures</v>
      </c>
      <c r="F162" s="4">
        <v>4.05</v>
      </c>
      <c r="G162" s="4">
        <v>3.85</v>
      </c>
      <c r="H162" s="2"/>
      <c r="I162" s="4">
        <v>3.6</v>
      </c>
      <c r="J162" s="2"/>
      <c r="K162" s="2"/>
    </row>
    <row r="163" spans="1:11" ht="16">
      <c r="A163" s="1" t="s">
        <v>404</v>
      </c>
      <c r="B163" s="1" t="s">
        <v>350</v>
      </c>
      <c r="C163" s="1" t="s">
        <v>171</v>
      </c>
      <c r="D163" s="1" t="s">
        <v>172</v>
      </c>
      <c r="E163" s="1" t="str">
        <f t="shared" si="2"/>
        <v>12 1/8 x 9 1/4 x 4" Oversized Catalogs</v>
      </c>
      <c r="F163" s="4">
        <v>3.85</v>
      </c>
      <c r="G163" s="4">
        <v>3.6</v>
      </c>
      <c r="H163" s="2"/>
      <c r="I163" s="4">
        <v>3.4</v>
      </c>
      <c r="J163" s="2"/>
      <c r="K163" s="2"/>
    </row>
    <row r="164" spans="1:11" ht="16">
      <c r="A164" s="1" t="s">
        <v>404</v>
      </c>
      <c r="B164" s="1" t="s">
        <v>351</v>
      </c>
      <c r="C164" s="1" t="s">
        <v>185</v>
      </c>
      <c r="D164" s="1" t="s">
        <v>186</v>
      </c>
      <c r="E164" s="1" t="str">
        <f t="shared" si="2"/>
        <v>13 x 10 x 2" Oversized Calendars</v>
      </c>
      <c r="F164" s="4">
        <v>2.65</v>
      </c>
      <c r="G164" s="4">
        <v>2.4500000000000002</v>
      </c>
      <c r="H164" s="2"/>
      <c r="I164" s="4">
        <v>2.35</v>
      </c>
      <c r="J164" s="2"/>
      <c r="K164" s="2"/>
    </row>
    <row r="165" spans="1:11" ht="16">
      <c r="A165" s="1" t="s">
        <v>404</v>
      </c>
      <c r="B165" s="1" t="s">
        <v>352</v>
      </c>
      <c r="C165" s="1" t="s">
        <v>190</v>
      </c>
      <c r="D165" s="1" t="s">
        <v>183</v>
      </c>
      <c r="E165" s="1" t="str">
        <f t="shared" si="2"/>
        <v>13 x 10 x 4" Envelopes</v>
      </c>
      <c r="F165" s="4">
        <v>3.95</v>
      </c>
      <c r="G165" s="4">
        <v>3.75</v>
      </c>
      <c r="H165" s="2"/>
      <c r="I165" s="4">
        <v>3.5</v>
      </c>
      <c r="J165" s="2"/>
      <c r="K165" s="2"/>
    </row>
    <row r="166" spans="1:11" ht="16">
      <c r="A166" s="1" t="s">
        <v>404</v>
      </c>
      <c r="B166" s="1" t="s">
        <v>353</v>
      </c>
      <c r="C166" s="1" t="s">
        <v>354</v>
      </c>
      <c r="D166" s="2"/>
      <c r="E166" s="1" t="str">
        <f t="shared" si="2"/>
        <v xml:space="preserve">14 x 10 x 6" </v>
      </c>
      <c r="F166" s="4">
        <v>4.1500000000000004</v>
      </c>
      <c r="G166" s="4">
        <v>3.95</v>
      </c>
      <c r="H166" s="2"/>
      <c r="I166" s="4">
        <v>3.75</v>
      </c>
      <c r="J166" s="2"/>
      <c r="K166" s="2"/>
    </row>
    <row r="167" spans="1:11" ht="16">
      <c r="A167" s="1" t="s">
        <v>404</v>
      </c>
      <c r="B167" s="1" t="s">
        <v>355</v>
      </c>
      <c r="C167" s="1" t="s">
        <v>356</v>
      </c>
      <c r="D167" s="1" t="s">
        <v>357</v>
      </c>
      <c r="E167" s="1" t="str">
        <f t="shared" si="2"/>
        <v>19 x 12 x 3" Oversized Calnedars</v>
      </c>
      <c r="F167" s="4">
        <v>4.25</v>
      </c>
      <c r="G167" s="4">
        <v>4.05</v>
      </c>
      <c r="H167" s="2"/>
      <c r="I167" s="4">
        <v>3.85</v>
      </c>
      <c r="J167" s="2"/>
      <c r="K167" s="2"/>
    </row>
    <row r="168" spans="1:11" ht="16">
      <c r="A168" s="1" t="s">
        <v>358</v>
      </c>
      <c r="B168" s="1" t="s">
        <v>339</v>
      </c>
      <c r="C168" s="1" t="s">
        <v>277</v>
      </c>
      <c r="D168" s="1" t="s">
        <v>21</v>
      </c>
      <c r="E168" s="1" t="str">
        <f t="shared" si="2"/>
        <v>8 x 8 x 3" Small Frames</v>
      </c>
      <c r="F168" s="4">
        <v>2.0499999999999998</v>
      </c>
      <c r="G168" s="4">
        <v>1.95</v>
      </c>
      <c r="H168" s="2"/>
      <c r="I168" s="4">
        <v>1.85</v>
      </c>
      <c r="J168" s="2"/>
      <c r="K168" s="2"/>
    </row>
    <row r="169" spans="1:11" ht="16">
      <c r="A169" s="1" t="s">
        <v>358</v>
      </c>
      <c r="B169" s="1" t="s">
        <v>342</v>
      </c>
      <c r="C169" s="1" t="s">
        <v>65</v>
      </c>
      <c r="D169" s="1" t="s">
        <v>239</v>
      </c>
      <c r="E169" s="1" t="str">
        <f t="shared" si="2"/>
        <v>9 x 6 1/2 x 2 3/4" Albums</v>
      </c>
      <c r="F169" s="4">
        <v>2.0499999999999998</v>
      </c>
      <c r="G169" s="4">
        <v>1.95</v>
      </c>
      <c r="H169" s="2"/>
      <c r="I169" s="4">
        <v>1.85</v>
      </c>
      <c r="J169" s="2"/>
      <c r="K169" s="2"/>
    </row>
    <row r="170" spans="1:11" ht="16">
      <c r="A170" s="1" t="s">
        <v>358</v>
      </c>
      <c r="B170" s="1" t="s">
        <v>346</v>
      </c>
      <c r="C170" s="1" t="s">
        <v>122</v>
      </c>
      <c r="D170" s="1" t="s">
        <v>120</v>
      </c>
      <c r="E170" s="1" t="str">
        <f t="shared" si="2"/>
        <v>11 1/8 x 8 3/4 x 2" Letterhead</v>
      </c>
      <c r="F170" s="4">
        <v>2.15</v>
      </c>
      <c r="G170" s="4">
        <v>2.0499999999999998</v>
      </c>
      <c r="H170" s="2"/>
      <c r="I170" s="4">
        <v>1.95</v>
      </c>
      <c r="J170" s="2"/>
      <c r="K170" s="2"/>
    </row>
    <row r="171" spans="1:11" ht="16">
      <c r="A171" s="1" t="s">
        <v>358</v>
      </c>
      <c r="B171" s="1" t="s">
        <v>349</v>
      </c>
      <c r="C171" s="1" t="s">
        <v>159</v>
      </c>
      <c r="D171" s="1" t="s">
        <v>125</v>
      </c>
      <c r="E171" s="1" t="str">
        <f t="shared" si="2"/>
        <v>12 x 12 x 4" Framed Pictures</v>
      </c>
      <c r="F171" s="4">
        <v>4.05</v>
      </c>
      <c r="G171" s="4">
        <v>3.85</v>
      </c>
      <c r="H171" s="2"/>
      <c r="I171" s="4">
        <v>3.6</v>
      </c>
      <c r="J171" s="2"/>
      <c r="K171" s="2"/>
    </row>
    <row r="172" spans="1:11" ht="16">
      <c r="A172" s="1" t="s">
        <v>358</v>
      </c>
      <c r="B172" s="1" t="s">
        <v>350</v>
      </c>
      <c r="C172" s="1" t="s">
        <v>171</v>
      </c>
      <c r="D172" s="1" t="s">
        <v>172</v>
      </c>
      <c r="E172" s="1" t="str">
        <f t="shared" si="2"/>
        <v>12 1/8 x 9 1/4 x 4" Oversized Catalogs</v>
      </c>
      <c r="F172" s="4">
        <v>3.85</v>
      </c>
      <c r="G172" s="4">
        <v>3.6</v>
      </c>
      <c r="H172" s="2"/>
      <c r="I172" s="4">
        <v>3.4</v>
      </c>
      <c r="J172" s="2"/>
      <c r="K172" s="2"/>
    </row>
    <row r="173" spans="1:11" ht="16">
      <c r="A173" s="1" t="s">
        <v>358</v>
      </c>
      <c r="B173" s="1" t="s">
        <v>353</v>
      </c>
      <c r="C173" s="1" t="s">
        <v>354</v>
      </c>
      <c r="D173" s="2"/>
      <c r="E173" s="1" t="str">
        <f t="shared" si="2"/>
        <v xml:space="preserve">14 x 10 x 6" </v>
      </c>
      <c r="F173" s="4">
        <v>4.1500000000000004</v>
      </c>
      <c r="G173" s="4">
        <v>3.95</v>
      </c>
      <c r="H173" s="2"/>
      <c r="I173" s="4">
        <v>3.75</v>
      </c>
      <c r="J173" s="2"/>
      <c r="K173" s="2"/>
    </row>
    <row r="174" spans="1:11" ht="16">
      <c r="A174" s="1" t="s">
        <v>405</v>
      </c>
      <c r="B174" s="1" t="s">
        <v>334</v>
      </c>
      <c r="C174" s="1" t="s">
        <v>335</v>
      </c>
      <c r="D174" s="1" t="s">
        <v>336</v>
      </c>
      <c r="E174" s="1" t="str">
        <f t="shared" si="2"/>
        <v>4 x 4 x 4" Mug</v>
      </c>
      <c r="F174" s="4">
        <v>1.25</v>
      </c>
      <c r="G174" s="4">
        <v>1.1499999999999999</v>
      </c>
      <c r="H174" s="2"/>
      <c r="I174" s="4">
        <v>1.05</v>
      </c>
      <c r="J174" s="2"/>
      <c r="K174" s="2"/>
    </row>
    <row r="175" spans="1:11" ht="16">
      <c r="A175" s="1" t="s">
        <v>405</v>
      </c>
      <c r="B175" s="1" t="s">
        <v>337</v>
      </c>
      <c r="C175" s="1" t="s">
        <v>338</v>
      </c>
      <c r="D175" s="1" t="s">
        <v>21</v>
      </c>
      <c r="E175" s="1" t="str">
        <f t="shared" si="2"/>
        <v>6 x 6 x 1" Small Frames</v>
      </c>
      <c r="F175" s="4">
        <v>1.3</v>
      </c>
      <c r="G175" s="4">
        <v>1.2</v>
      </c>
      <c r="H175" s="2"/>
      <c r="I175" s="4">
        <v>1.1000000000000001</v>
      </c>
      <c r="J175" s="2"/>
      <c r="K175" s="2"/>
    </row>
    <row r="176" spans="1:11" ht="16">
      <c r="A176" s="1" t="s">
        <v>405</v>
      </c>
      <c r="B176" s="1" t="s">
        <v>339</v>
      </c>
      <c r="C176" s="1" t="s">
        <v>277</v>
      </c>
      <c r="D176" s="1" t="s">
        <v>21</v>
      </c>
      <c r="E176" s="1" t="str">
        <f t="shared" si="2"/>
        <v>8 x 8 x 3" Small Frames</v>
      </c>
      <c r="F176" s="4">
        <v>2.0499999999999998</v>
      </c>
      <c r="G176" s="4">
        <v>1.95</v>
      </c>
      <c r="H176" s="2"/>
      <c r="I176" s="4">
        <v>1.85</v>
      </c>
      <c r="J176" s="2"/>
      <c r="K176" s="2"/>
    </row>
    <row r="177" spans="1:11" ht="16">
      <c r="A177" s="1" t="s">
        <v>405</v>
      </c>
      <c r="B177" s="1" t="s">
        <v>340</v>
      </c>
      <c r="C177" s="1" t="s">
        <v>341</v>
      </c>
      <c r="D177" s="2"/>
      <c r="E177" s="1" t="str">
        <f t="shared" si="2"/>
        <v xml:space="preserve">8 x 8 x 8" </v>
      </c>
      <c r="F177" s="4">
        <v>4.5999999999999996</v>
      </c>
      <c r="G177" s="4">
        <v>4.3499999999999996</v>
      </c>
      <c r="H177" s="2"/>
      <c r="I177" s="4">
        <v>4.1500000000000004</v>
      </c>
      <c r="J177" s="2"/>
      <c r="K177" s="2"/>
    </row>
    <row r="178" spans="1:11" ht="16">
      <c r="A178" s="1" t="s">
        <v>405</v>
      </c>
      <c r="B178" s="1" t="s">
        <v>342</v>
      </c>
      <c r="C178" s="1" t="s">
        <v>65</v>
      </c>
      <c r="D178" s="1" t="s">
        <v>239</v>
      </c>
      <c r="E178" s="1" t="str">
        <f t="shared" si="2"/>
        <v>9 x 6 1/2 x 2 3/4" Albums</v>
      </c>
      <c r="F178" s="4">
        <v>2.0499999999999998</v>
      </c>
      <c r="G178" s="4">
        <v>1.95</v>
      </c>
      <c r="H178" s="2"/>
      <c r="I178" s="4">
        <v>1.85</v>
      </c>
      <c r="J178" s="2"/>
      <c r="K178" s="2"/>
    </row>
    <row r="179" spans="1:11" ht="16">
      <c r="A179" s="1" t="s">
        <v>405</v>
      </c>
      <c r="B179" s="1" t="s">
        <v>343</v>
      </c>
      <c r="C179" s="1" t="s">
        <v>68</v>
      </c>
      <c r="D179" s="1" t="s">
        <v>71</v>
      </c>
      <c r="E179" s="1" t="str">
        <f t="shared" si="2"/>
        <v>9 x 6 1/2 x 4" Books</v>
      </c>
      <c r="F179" s="4">
        <v>2.25</v>
      </c>
      <c r="G179" s="4">
        <v>2.15</v>
      </c>
      <c r="H179" s="2"/>
      <c r="I179" s="4">
        <v>2.0499999999999998</v>
      </c>
      <c r="J179" s="2"/>
      <c r="K179" s="2"/>
    </row>
    <row r="180" spans="1:11" ht="16">
      <c r="A180" s="1" t="s">
        <v>405</v>
      </c>
      <c r="B180" s="1" t="s">
        <v>344</v>
      </c>
      <c r="C180" s="1" t="s">
        <v>345</v>
      </c>
      <c r="D180" s="1" t="s">
        <v>98</v>
      </c>
      <c r="E180" s="1" t="str">
        <f t="shared" si="2"/>
        <v>10 x 10 x 5" Catalogs, Books</v>
      </c>
      <c r="F180" s="4">
        <v>3.1</v>
      </c>
      <c r="G180" s="4">
        <v>3</v>
      </c>
      <c r="H180" s="2"/>
      <c r="I180" s="4">
        <v>2.85</v>
      </c>
      <c r="J180" s="2"/>
      <c r="K180" s="2"/>
    </row>
    <row r="181" spans="1:11" ht="16">
      <c r="A181" s="1" t="s">
        <v>405</v>
      </c>
      <c r="B181" s="1" t="s">
        <v>346</v>
      </c>
      <c r="C181" s="1" t="s">
        <v>122</v>
      </c>
      <c r="D181" s="1" t="s">
        <v>120</v>
      </c>
      <c r="E181" s="1" t="str">
        <f t="shared" si="2"/>
        <v>11 1/8 x 8 3/4 x 2" Letterhead</v>
      </c>
      <c r="F181" s="4">
        <v>2.15</v>
      </c>
      <c r="G181" s="4">
        <v>2.0499999999999998</v>
      </c>
      <c r="H181" s="2"/>
      <c r="I181" s="4">
        <v>1.95</v>
      </c>
      <c r="J181" s="2"/>
      <c r="K181" s="2"/>
    </row>
    <row r="182" spans="1:11" ht="16">
      <c r="A182" s="1" t="s">
        <v>405</v>
      </c>
      <c r="B182" s="1" t="s">
        <v>347</v>
      </c>
      <c r="C182" s="1" t="s">
        <v>130</v>
      </c>
      <c r="D182" s="1" t="s">
        <v>131</v>
      </c>
      <c r="E182" s="1" t="str">
        <f t="shared" si="2"/>
        <v>11 1/8 x 8 3/4 x 4" Letter Size or Smaller</v>
      </c>
      <c r="F182" s="4">
        <v>3.5</v>
      </c>
      <c r="G182" s="4">
        <v>3.35</v>
      </c>
      <c r="H182" s="2"/>
      <c r="I182" s="4">
        <v>3.2</v>
      </c>
      <c r="J182" s="2"/>
      <c r="K182" s="2"/>
    </row>
    <row r="183" spans="1:11" ht="16">
      <c r="A183" s="1" t="s">
        <v>405</v>
      </c>
      <c r="B183" s="1" t="s">
        <v>348</v>
      </c>
      <c r="C183" s="1" t="s">
        <v>154</v>
      </c>
      <c r="D183" s="1" t="s">
        <v>152</v>
      </c>
      <c r="E183" s="1" t="str">
        <f t="shared" si="2"/>
        <v>12 x 12 x 2" Picture Frames</v>
      </c>
      <c r="F183" s="4">
        <v>3.6</v>
      </c>
      <c r="G183" s="4">
        <v>3.45</v>
      </c>
      <c r="H183" s="2"/>
      <c r="I183" s="4">
        <v>3.3</v>
      </c>
      <c r="J183" s="2"/>
      <c r="K183" s="2"/>
    </row>
    <row r="184" spans="1:11" ht="16">
      <c r="A184" s="1" t="s">
        <v>405</v>
      </c>
      <c r="B184" s="1" t="s">
        <v>349</v>
      </c>
      <c r="C184" s="1" t="s">
        <v>159</v>
      </c>
      <c r="D184" s="1" t="s">
        <v>125</v>
      </c>
      <c r="E184" s="1" t="str">
        <f t="shared" si="2"/>
        <v>12 x 12 x 4" Framed Pictures</v>
      </c>
      <c r="F184" s="4">
        <v>4.05</v>
      </c>
      <c r="G184" s="4">
        <v>3.85</v>
      </c>
      <c r="H184" s="2"/>
      <c r="I184" s="4">
        <v>3.6</v>
      </c>
      <c r="J184" s="2"/>
      <c r="K184" s="2"/>
    </row>
    <row r="185" spans="1:11" ht="16">
      <c r="A185" s="1" t="s">
        <v>405</v>
      </c>
      <c r="B185" s="1" t="s">
        <v>350</v>
      </c>
      <c r="C185" s="1" t="s">
        <v>171</v>
      </c>
      <c r="D185" s="1" t="s">
        <v>172</v>
      </c>
      <c r="E185" s="1" t="str">
        <f t="shared" si="2"/>
        <v>12 1/8 x 9 1/4 x 4" Oversized Catalogs</v>
      </c>
      <c r="F185" s="4">
        <v>3.85</v>
      </c>
      <c r="G185" s="4">
        <v>3.6</v>
      </c>
      <c r="H185" s="2"/>
      <c r="I185" s="4">
        <v>3.4</v>
      </c>
      <c r="J185" s="2"/>
      <c r="K185" s="2"/>
    </row>
    <row r="186" spans="1:11" ht="16">
      <c r="A186" s="1" t="s">
        <v>405</v>
      </c>
      <c r="B186" s="1" t="s">
        <v>351</v>
      </c>
      <c r="C186" s="1" t="s">
        <v>185</v>
      </c>
      <c r="D186" s="1" t="s">
        <v>186</v>
      </c>
      <c r="E186" s="1" t="str">
        <f t="shared" si="2"/>
        <v>13 x 10 x 2" Oversized Calendars</v>
      </c>
      <c r="F186" s="4">
        <v>2.65</v>
      </c>
      <c r="G186" s="4">
        <v>2.4500000000000002</v>
      </c>
      <c r="H186" s="2"/>
      <c r="I186" s="4">
        <v>2.35</v>
      </c>
      <c r="J186" s="2"/>
      <c r="K186" s="2"/>
    </row>
    <row r="187" spans="1:11" ht="16">
      <c r="A187" s="1" t="s">
        <v>405</v>
      </c>
      <c r="B187" s="1" t="s">
        <v>352</v>
      </c>
      <c r="C187" s="1" t="s">
        <v>190</v>
      </c>
      <c r="D187" s="1" t="s">
        <v>183</v>
      </c>
      <c r="E187" s="1" t="str">
        <f t="shared" si="2"/>
        <v>13 x 10 x 4" Envelopes</v>
      </c>
      <c r="F187" s="4">
        <v>3.95</v>
      </c>
      <c r="G187" s="4">
        <v>3.75</v>
      </c>
      <c r="H187" s="2"/>
      <c r="I187" s="4">
        <v>3.5</v>
      </c>
      <c r="J187" s="2"/>
      <c r="K187" s="2"/>
    </row>
    <row r="188" spans="1:11" ht="16">
      <c r="A188" s="1" t="s">
        <v>405</v>
      </c>
      <c r="B188" s="1" t="s">
        <v>353</v>
      </c>
      <c r="C188" s="1" t="s">
        <v>354</v>
      </c>
      <c r="D188" s="2"/>
      <c r="E188" s="1" t="str">
        <f t="shared" si="2"/>
        <v xml:space="preserve">14 x 10 x 6" </v>
      </c>
      <c r="F188" s="4">
        <v>4.1500000000000004</v>
      </c>
      <c r="G188" s="4">
        <v>3.95</v>
      </c>
      <c r="H188" s="2"/>
      <c r="I188" s="4">
        <v>3.75</v>
      </c>
      <c r="J188" s="2"/>
      <c r="K188" s="2"/>
    </row>
    <row r="189" spans="1:11" ht="16">
      <c r="A189" s="1" t="s">
        <v>405</v>
      </c>
      <c r="B189" s="1" t="s">
        <v>355</v>
      </c>
      <c r="C189" s="1" t="s">
        <v>356</v>
      </c>
      <c r="D189" s="1" t="s">
        <v>357</v>
      </c>
      <c r="E189" s="1" t="str">
        <f t="shared" si="2"/>
        <v>19 x 12 x 3" Oversized Calnedars</v>
      </c>
      <c r="F189" s="4">
        <v>4.25</v>
      </c>
      <c r="G189" s="4">
        <v>4.05</v>
      </c>
      <c r="H189" s="2"/>
      <c r="I189" s="4">
        <v>3.85</v>
      </c>
      <c r="J189" s="2"/>
      <c r="K189" s="2"/>
    </row>
    <row r="190" spans="1:11" ht="16">
      <c r="A190" s="1" t="s">
        <v>406</v>
      </c>
      <c r="B190" s="1" t="s">
        <v>334</v>
      </c>
      <c r="C190" s="1" t="s">
        <v>335</v>
      </c>
      <c r="D190" s="1" t="s">
        <v>336</v>
      </c>
      <c r="E190" s="1" t="str">
        <f t="shared" si="2"/>
        <v>4 x 4 x 4" Mug</v>
      </c>
      <c r="F190" s="4">
        <v>1.25</v>
      </c>
      <c r="G190" s="4">
        <v>1.1499999999999999</v>
      </c>
      <c r="H190" s="2"/>
      <c r="I190" s="4">
        <v>1.05</v>
      </c>
      <c r="J190" s="2"/>
      <c r="K190" s="2"/>
    </row>
    <row r="191" spans="1:11" ht="16">
      <c r="A191" s="1" t="s">
        <v>406</v>
      </c>
      <c r="B191" s="1" t="s">
        <v>337</v>
      </c>
      <c r="C191" s="1" t="s">
        <v>338</v>
      </c>
      <c r="D191" s="1" t="s">
        <v>21</v>
      </c>
      <c r="E191" s="1" t="str">
        <f t="shared" si="2"/>
        <v>6 x 6 x 1" Small Frames</v>
      </c>
      <c r="F191" s="4">
        <v>1.3</v>
      </c>
      <c r="G191" s="4">
        <v>1.2</v>
      </c>
      <c r="H191" s="2"/>
      <c r="I191" s="4">
        <v>1.1000000000000001</v>
      </c>
      <c r="J191" s="2"/>
      <c r="K191" s="2"/>
    </row>
    <row r="192" spans="1:11" ht="16">
      <c r="A192" s="1" t="s">
        <v>406</v>
      </c>
      <c r="B192" s="1" t="s">
        <v>339</v>
      </c>
      <c r="C192" s="1" t="s">
        <v>277</v>
      </c>
      <c r="D192" s="1" t="s">
        <v>21</v>
      </c>
      <c r="E192" s="1" t="str">
        <f t="shared" si="2"/>
        <v>8 x 8 x 3" Small Frames</v>
      </c>
      <c r="F192" s="4">
        <v>2.0499999999999998</v>
      </c>
      <c r="G192" s="4">
        <v>1.95</v>
      </c>
      <c r="H192" s="2"/>
      <c r="I192" s="4">
        <v>1.85</v>
      </c>
      <c r="J192" s="2"/>
      <c r="K192" s="2"/>
    </row>
    <row r="193" spans="1:9" ht="16">
      <c r="A193" s="1" t="s">
        <v>406</v>
      </c>
      <c r="B193" s="1" t="s">
        <v>340</v>
      </c>
      <c r="C193" s="1" t="s">
        <v>341</v>
      </c>
      <c r="D193" s="2"/>
      <c r="E193" s="1" t="str">
        <f t="shared" si="2"/>
        <v xml:space="preserve">8 x 8 x 8" </v>
      </c>
      <c r="F193" s="4">
        <v>4.5999999999999996</v>
      </c>
      <c r="G193" s="4">
        <v>4.3499999999999996</v>
      </c>
      <c r="H193" s="2"/>
      <c r="I193" s="4">
        <v>4.1500000000000004</v>
      </c>
    </row>
    <row r="194" spans="1:9" ht="16">
      <c r="A194" s="1" t="s">
        <v>406</v>
      </c>
      <c r="B194" s="1" t="s">
        <v>342</v>
      </c>
      <c r="C194" s="1" t="s">
        <v>65</v>
      </c>
      <c r="D194" s="1" t="s">
        <v>239</v>
      </c>
      <c r="E194" s="1" t="str">
        <f t="shared" si="2"/>
        <v>9 x 6 1/2 x 2 3/4" Albums</v>
      </c>
      <c r="F194" s="4">
        <v>2.0499999999999998</v>
      </c>
      <c r="G194" s="4">
        <v>1.95</v>
      </c>
      <c r="H194" s="2"/>
      <c r="I194" s="4">
        <v>1.85</v>
      </c>
    </row>
    <row r="195" spans="1:9" ht="16">
      <c r="A195" s="1" t="s">
        <v>406</v>
      </c>
      <c r="B195" s="1" t="s">
        <v>343</v>
      </c>
      <c r="C195" s="1" t="s">
        <v>68</v>
      </c>
      <c r="D195" s="1" t="s">
        <v>71</v>
      </c>
      <c r="E195" s="1" t="str">
        <f t="shared" ref="E195:E238" si="3">C195&amp;" "&amp;D195</f>
        <v>9 x 6 1/2 x 4" Books</v>
      </c>
      <c r="F195" s="4">
        <v>2.25</v>
      </c>
      <c r="G195" s="4">
        <v>2.15</v>
      </c>
      <c r="H195" s="2"/>
      <c r="I195" s="4">
        <v>2.0499999999999998</v>
      </c>
    </row>
    <row r="196" spans="1:9" ht="16">
      <c r="A196" s="1" t="s">
        <v>406</v>
      </c>
      <c r="B196" s="1" t="s">
        <v>344</v>
      </c>
      <c r="C196" s="1" t="s">
        <v>345</v>
      </c>
      <c r="D196" s="1" t="s">
        <v>98</v>
      </c>
      <c r="E196" s="1" t="str">
        <f t="shared" si="3"/>
        <v>10 x 10 x 5" Catalogs, Books</v>
      </c>
      <c r="F196" s="4">
        <v>3.1</v>
      </c>
      <c r="G196" s="4">
        <v>3</v>
      </c>
      <c r="H196" s="2"/>
      <c r="I196" s="4">
        <v>2.85</v>
      </c>
    </row>
    <row r="197" spans="1:9" ht="16">
      <c r="A197" s="1" t="s">
        <v>406</v>
      </c>
      <c r="B197" s="1" t="s">
        <v>346</v>
      </c>
      <c r="C197" s="1" t="s">
        <v>122</v>
      </c>
      <c r="D197" s="1" t="s">
        <v>120</v>
      </c>
      <c r="E197" s="1" t="str">
        <f t="shared" si="3"/>
        <v>11 1/8 x 8 3/4 x 2" Letterhead</v>
      </c>
      <c r="F197" s="4">
        <v>2.15</v>
      </c>
      <c r="G197" s="4">
        <v>2.0499999999999998</v>
      </c>
      <c r="H197" s="2"/>
      <c r="I197" s="4">
        <v>1.95</v>
      </c>
    </row>
    <row r="198" spans="1:9" ht="16">
      <c r="A198" s="1" t="s">
        <v>406</v>
      </c>
      <c r="B198" s="1" t="s">
        <v>347</v>
      </c>
      <c r="C198" s="1" t="s">
        <v>130</v>
      </c>
      <c r="D198" s="1" t="s">
        <v>131</v>
      </c>
      <c r="E198" s="1" t="str">
        <f t="shared" si="3"/>
        <v>11 1/8 x 8 3/4 x 4" Letter Size or Smaller</v>
      </c>
      <c r="F198" s="4">
        <v>3.5</v>
      </c>
      <c r="G198" s="4">
        <v>3.35</v>
      </c>
      <c r="H198" s="2"/>
      <c r="I198" s="4">
        <v>3.2</v>
      </c>
    </row>
    <row r="199" spans="1:9" ht="16">
      <c r="A199" s="1" t="s">
        <v>406</v>
      </c>
      <c r="B199" s="1" t="s">
        <v>348</v>
      </c>
      <c r="C199" s="1" t="s">
        <v>154</v>
      </c>
      <c r="D199" s="1" t="s">
        <v>152</v>
      </c>
      <c r="E199" s="1" t="str">
        <f t="shared" si="3"/>
        <v>12 x 12 x 2" Picture Frames</v>
      </c>
      <c r="F199" s="4">
        <v>3.6</v>
      </c>
      <c r="G199" s="4">
        <v>3.45</v>
      </c>
      <c r="H199" s="2"/>
      <c r="I199" s="4">
        <v>3.3</v>
      </c>
    </row>
    <row r="200" spans="1:9" ht="16">
      <c r="A200" s="1" t="s">
        <v>406</v>
      </c>
      <c r="B200" s="1" t="s">
        <v>349</v>
      </c>
      <c r="C200" s="1" t="s">
        <v>159</v>
      </c>
      <c r="D200" s="1" t="s">
        <v>125</v>
      </c>
      <c r="E200" s="1" t="str">
        <f t="shared" si="3"/>
        <v>12 x 12 x 4" Framed Pictures</v>
      </c>
      <c r="F200" s="4">
        <v>4.05</v>
      </c>
      <c r="G200" s="4">
        <v>3.85</v>
      </c>
      <c r="H200" s="2"/>
      <c r="I200" s="4">
        <v>3.6</v>
      </c>
    </row>
    <row r="201" spans="1:9" ht="16">
      <c r="A201" s="1" t="s">
        <v>406</v>
      </c>
      <c r="B201" s="1" t="s">
        <v>350</v>
      </c>
      <c r="C201" s="1" t="s">
        <v>171</v>
      </c>
      <c r="D201" s="1" t="s">
        <v>172</v>
      </c>
      <c r="E201" s="1" t="str">
        <f t="shared" si="3"/>
        <v>12 1/8 x 9 1/4 x 4" Oversized Catalogs</v>
      </c>
      <c r="F201" s="4">
        <v>3.85</v>
      </c>
      <c r="G201" s="4">
        <v>3.6</v>
      </c>
      <c r="H201" s="2"/>
      <c r="I201" s="4">
        <v>3.4</v>
      </c>
    </row>
    <row r="202" spans="1:9" ht="16">
      <c r="A202" s="1" t="s">
        <v>406</v>
      </c>
      <c r="B202" s="1" t="s">
        <v>351</v>
      </c>
      <c r="C202" s="1" t="s">
        <v>185</v>
      </c>
      <c r="D202" s="1" t="s">
        <v>186</v>
      </c>
      <c r="E202" s="1" t="str">
        <f t="shared" si="3"/>
        <v>13 x 10 x 2" Oversized Calendars</v>
      </c>
      <c r="F202" s="4">
        <v>2.65</v>
      </c>
      <c r="G202" s="4">
        <v>2.4500000000000002</v>
      </c>
      <c r="H202" s="2"/>
      <c r="I202" s="4">
        <v>2.35</v>
      </c>
    </row>
    <row r="203" spans="1:9" ht="16">
      <c r="A203" s="1" t="s">
        <v>406</v>
      </c>
      <c r="B203" s="1" t="s">
        <v>352</v>
      </c>
      <c r="C203" s="1" t="s">
        <v>190</v>
      </c>
      <c r="D203" s="1" t="s">
        <v>183</v>
      </c>
      <c r="E203" s="1" t="str">
        <f t="shared" si="3"/>
        <v>13 x 10 x 4" Envelopes</v>
      </c>
      <c r="F203" s="4">
        <v>3.95</v>
      </c>
      <c r="G203" s="4">
        <v>3.75</v>
      </c>
      <c r="H203" s="2"/>
      <c r="I203" s="4">
        <v>3.5</v>
      </c>
    </row>
    <row r="204" spans="1:9" ht="16">
      <c r="A204" s="1" t="s">
        <v>406</v>
      </c>
      <c r="B204" s="1" t="s">
        <v>353</v>
      </c>
      <c r="C204" s="1" t="s">
        <v>354</v>
      </c>
      <c r="D204" s="2"/>
      <c r="E204" s="1" t="str">
        <f t="shared" si="3"/>
        <v xml:space="preserve">14 x 10 x 6" </v>
      </c>
      <c r="F204" s="4">
        <v>4.1500000000000004</v>
      </c>
      <c r="G204" s="4">
        <v>3.95</v>
      </c>
      <c r="H204" s="2"/>
      <c r="I204" s="4">
        <v>3.75</v>
      </c>
    </row>
    <row r="205" spans="1:9" ht="16">
      <c r="A205" s="1" t="s">
        <v>406</v>
      </c>
      <c r="B205" s="1" t="s">
        <v>355</v>
      </c>
      <c r="C205" s="1" t="s">
        <v>356</v>
      </c>
      <c r="D205" s="1" t="s">
        <v>357</v>
      </c>
      <c r="E205" s="1" t="str">
        <f t="shared" si="3"/>
        <v>19 x 12 x 3" Oversized Calnedars</v>
      </c>
      <c r="F205" s="4">
        <v>4.25</v>
      </c>
      <c r="G205" s="4">
        <v>4.05</v>
      </c>
      <c r="H205" s="2"/>
      <c r="I205" s="4">
        <v>3.85</v>
      </c>
    </row>
    <row r="206" spans="1:9" ht="16">
      <c r="A206" s="1" t="s">
        <v>407</v>
      </c>
      <c r="B206" s="1" t="s">
        <v>334</v>
      </c>
      <c r="C206" s="1" t="s">
        <v>335</v>
      </c>
      <c r="D206" s="1" t="s">
        <v>336</v>
      </c>
      <c r="E206" s="1" t="str">
        <f t="shared" si="3"/>
        <v>4 x 4 x 4" Mug</v>
      </c>
      <c r="F206" s="4">
        <v>1.25</v>
      </c>
      <c r="G206" s="4">
        <v>1.1499999999999999</v>
      </c>
      <c r="H206" s="1"/>
      <c r="I206" s="4">
        <v>1.05</v>
      </c>
    </row>
    <row r="207" spans="1:9" ht="16">
      <c r="A207" s="1" t="s">
        <v>407</v>
      </c>
      <c r="B207" s="1" t="s">
        <v>337</v>
      </c>
      <c r="C207" s="1" t="s">
        <v>338</v>
      </c>
      <c r="D207" s="1" t="s">
        <v>21</v>
      </c>
      <c r="E207" s="1" t="str">
        <f t="shared" si="3"/>
        <v>6 x 6 x 1" Small Frames</v>
      </c>
      <c r="F207" s="4">
        <v>1.3</v>
      </c>
      <c r="G207" s="4">
        <v>1.2</v>
      </c>
      <c r="H207" s="1"/>
      <c r="I207" s="4">
        <v>1.1000000000000001</v>
      </c>
    </row>
    <row r="208" spans="1:9" ht="16">
      <c r="A208" s="1" t="s">
        <v>407</v>
      </c>
      <c r="B208" s="1" t="s">
        <v>339</v>
      </c>
      <c r="C208" s="1" t="s">
        <v>277</v>
      </c>
      <c r="D208" s="1" t="s">
        <v>21</v>
      </c>
      <c r="E208" s="1" t="str">
        <f t="shared" si="3"/>
        <v>8 x 8 x 3" Small Frames</v>
      </c>
      <c r="F208" s="4">
        <v>2.0499999999999998</v>
      </c>
      <c r="G208" s="4">
        <v>1.95</v>
      </c>
      <c r="H208" s="1"/>
      <c r="I208" s="4">
        <v>1.85</v>
      </c>
    </row>
    <row r="209" spans="1:9" ht="16">
      <c r="A209" s="1" t="s">
        <v>407</v>
      </c>
      <c r="B209" s="1" t="s">
        <v>340</v>
      </c>
      <c r="C209" s="1" t="s">
        <v>341</v>
      </c>
      <c r="D209" s="1"/>
      <c r="E209" s="1" t="str">
        <f t="shared" si="3"/>
        <v xml:space="preserve">8 x 8 x 8" </v>
      </c>
      <c r="F209" s="4">
        <v>4.5999999999999996</v>
      </c>
      <c r="G209" s="4">
        <v>4.3499999999999996</v>
      </c>
      <c r="H209" s="1"/>
      <c r="I209" s="4">
        <v>4.1500000000000004</v>
      </c>
    </row>
    <row r="210" spans="1:9" ht="16">
      <c r="A210" s="1" t="s">
        <v>407</v>
      </c>
      <c r="B210" s="1" t="s">
        <v>342</v>
      </c>
      <c r="C210" s="1" t="s">
        <v>65</v>
      </c>
      <c r="D210" s="1" t="s">
        <v>239</v>
      </c>
      <c r="E210" s="1" t="str">
        <f t="shared" si="3"/>
        <v>9 x 6 1/2 x 2 3/4" Albums</v>
      </c>
      <c r="F210" s="4">
        <v>2.0499999999999998</v>
      </c>
      <c r="G210" s="4">
        <v>1.95</v>
      </c>
      <c r="H210" s="1"/>
      <c r="I210" s="4">
        <v>1.85</v>
      </c>
    </row>
    <row r="211" spans="1:9" ht="16">
      <c r="A211" s="1" t="s">
        <v>407</v>
      </c>
      <c r="B211" s="1" t="s">
        <v>343</v>
      </c>
      <c r="C211" s="1" t="s">
        <v>68</v>
      </c>
      <c r="D211" s="1" t="s">
        <v>71</v>
      </c>
      <c r="E211" s="1" t="str">
        <f t="shared" si="3"/>
        <v>9 x 6 1/2 x 4" Books</v>
      </c>
      <c r="F211" s="4">
        <v>2.25</v>
      </c>
      <c r="G211" s="4">
        <v>2.15</v>
      </c>
      <c r="H211" s="1"/>
      <c r="I211" s="4">
        <v>2.0499999999999998</v>
      </c>
    </row>
    <row r="212" spans="1:9" ht="16">
      <c r="A212" s="1" t="s">
        <v>407</v>
      </c>
      <c r="B212" s="1" t="s">
        <v>344</v>
      </c>
      <c r="C212" s="1" t="s">
        <v>345</v>
      </c>
      <c r="D212" s="1" t="s">
        <v>98</v>
      </c>
      <c r="E212" s="1" t="str">
        <f t="shared" si="3"/>
        <v>10 x 10 x 5" Catalogs, Books</v>
      </c>
      <c r="F212" s="4">
        <v>3.1</v>
      </c>
      <c r="G212" s="4">
        <v>3</v>
      </c>
      <c r="H212" s="1"/>
      <c r="I212" s="4">
        <v>2.85</v>
      </c>
    </row>
    <row r="213" spans="1:9" ht="16">
      <c r="A213" s="1" t="s">
        <v>407</v>
      </c>
      <c r="B213" s="1" t="s">
        <v>346</v>
      </c>
      <c r="C213" s="1" t="s">
        <v>122</v>
      </c>
      <c r="D213" s="1" t="s">
        <v>120</v>
      </c>
      <c r="E213" s="1" t="str">
        <f t="shared" si="3"/>
        <v>11 1/8 x 8 3/4 x 2" Letterhead</v>
      </c>
      <c r="F213" s="4">
        <v>2.15</v>
      </c>
      <c r="G213" s="4">
        <v>2.0499999999999998</v>
      </c>
      <c r="H213" s="1"/>
      <c r="I213" s="4">
        <v>1.95</v>
      </c>
    </row>
    <row r="214" spans="1:9" ht="16">
      <c r="A214" s="1" t="s">
        <v>407</v>
      </c>
      <c r="B214" s="1" t="s">
        <v>347</v>
      </c>
      <c r="C214" s="1" t="s">
        <v>130</v>
      </c>
      <c r="D214" s="1" t="s">
        <v>131</v>
      </c>
      <c r="E214" s="1" t="str">
        <f t="shared" si="3"/>
        <v>11 1/8 x 8 3/4 x 4" Letter Size or Smaller</v>
      </c>
      <c r="F214" s="4">
        <v>3.5</v>
      </c>
      <c r="G214" s="4">
        <v>3.35</v>
      </c>
      <c r="H214" s="1"/>
      <c r="I214" s="4">
        <v>3.2</v>
      </c>
    </row>
    <row r="215" spans="1:9" ht="16">
      <c r="A215" s="1" t="s">
        <v>407</v>
      </c>
      <c r="B215" s="1" t="s">
        <v>348</v>
      </c>
      <c r="C215" s="1" t="s">
        <v>154</v>
      </c>
      <c r="D215" s="1" t="s">
        <v>152</v>
      </c>
      <c r="E215" s="1" t="str">
        <f t="shared" si="3"/>
        <v>12 x 12 x 2" Picture Frames</v>
      </c>
      <c r="F215" s="4">
        <v>3.6</v>
      </c>
      <c r="G215" s="4">
        <v>3.45</v>
      </c>
      <c r="H215" s="1"/>
      <c r="I215" s="4">
        <v>3.3</v>
      </c>
    </row>
    <row r="216" spans="1:9" ht="16">
      <c r="A216" s="1" t="s">
        <v>407</v>
      </c>
      <c r="B216" s="1" t="s">
        <v>349</v>
      </c>
      <c r="C216" s="1" t="s">
        <v>159</v>
      </c>
      <c r="D216" s="1" t="s">
        <v>125</v>
      </c>
      <c r="E216" s="1" t="str">
        <f t="shared" si="3"/>
        <v>12 x 12 x 4" Framed Pictures</v>
      </c>
      <c r="F216" s="4">
        <v>4.05</v>
      </c>
      <c r="G216" s="4">
        <v>3.85</v>
      </c>
      <c r="H216" s="1"/>
      <c r="I216" s="4">
        <v>3.6</v>
      </c>
    </row>
    <row r="217" spans="1:9" ht="16">
      <c r="A217" s="1" t="s">
        <v>407</v>
      </c>
      <c r="B217" s="1" t="s">
        <v>350</v>
      </c>
      <c r="C217" s="1" t="s">
        <v>171</v>
      </c>
      <c r="D217" s="1" t="s">
        <v>172</v>
      </c>
      <c r="E217" s="1" t="str">
        <f t="shared" si="3"/>
        <v>12 1/8 x 9 1/4 x 4" Oversized Catalogs</v>
      </c>
      <c r="F217" s="4">
        <v>3.85</v>
      </c>
      <c r="G217" s="4">
        <v>3.6</v>
      </c>
      <c r="H217" s="1"/>
      <c r="I217" s="4">
        <v>3.4</v>
      </c>
    </row>
    <row r="218" spans="1:9" ht="16">
      <c r="A218" s="1" t="s">
        <v>407</v>
      </c>
      <c r="B218" s="1" t="s">
        <v>351</v>
      </c>
      <c r="C218" s="1" t="s">
        <v>185</v>
      </c>
      <c r="D218" s="1" t="s">
        <v>186</v>
      </c>
      <c r="E218" s="1" t="str">
        <f t="shared" si="3"/>
        <v>13 x 10 x 2" Oversized Calendars</v>
      </c>
      <c r="F218" s="4">
        <v>2.65</v>
      </c>
      <c r="G218" s="4">
        <v>2.4500000000000002</v>
      </c>
      <c r="H218" s="1"/>
      <c r="I218" s="4">
        <v>2.35</v>
      </c>
    </row>
    <row r="219" spans="1:9" ht="16">
      <c r="A219" s="1" t="s">
        <v>407</v>
      </c>
      <c r="B219" s="1" t="s">
        <v>352</v>
      </c>
      <c r="C219" s="1" t="s">
        <v>190</v>
      </c>
      <c r="D219" s="1" t="s">
        <v>183</v>
      </c>
      <c r="E219" s="1" t="str">
        <f t="shared" si="3"/>
        <v>13 x 10 x 4" Envelopes</v>
      </c>
      <c r="F219" s="4">
        <v>3.95</v>
      </c>
      <c r="G219" s="4">
        <v>3.75</v>
      </c>
      <c r="H219" s="1"/>
      <c r="I219" s="4">
        <v>3.5</v>
      </c>
    </row>
    <row r="220" spans="1:9" ht="16">
      <c r="A220" s="1" t="s">
        <v>407</v>
      </c>
      <c r="B220" s="1" t="s">
        <v>353</v>
      </c>
      <c r="C220" s="1" t="s">
        <v>354</v>
      </c>
      <c r="D220" s="1"/>
      <c r="E220" s="1" t="str">
        <f t="shared" si="3"/>
        <v xml:space="preserve">14 x 10 x 6" </v>
      </c>
      <c r="F220" s="4">
        <v>4.1500000000000004</v>
      </c>
      <c r="G220" s="4">
        <v>3.95</v>
      </c>
      <c r="H220" s="1"/>
      <c r="I220" s="4">
        <v>3.75</v>
      </c>
    </row>
    <row r="221" spans="1:9" ht="16">
      <c r="A221" s="1" t="s">
        <v>407</v>
      </c>
      <c r="B221" s="1" t="s">
        <v>355</v>
      </c>
      <c r="C221" s="1" t="s">
        <v>356</v>
      </c>
      <c r="D221" s="1" t="s">
        <v>357</v>
      </c>
      <c r="E221" s="1" t="str">
        <f t="shared" si="3"/>
        <v>19 x 12 x 3" Oversized Calnedars</v>
      </c>
      <c r="F221" s="4">
        <v>4.25</v>
      </c>
      <c r="G221" s="4">
        <v>4.05</v>
      </c>
      <c r="H221" s="1"/>
      <c r="I221" s="4">
        <v>3.85</v>
      </c>
    </row>
    <row r="222" spans="1:9" ht="16">
      <c r="A222" s="1" t="s">
        <v>408</v>
      </c>
      <c r="B222" s="1" t="s">
        <v>334</v>
      </c>
      <c r="C222" s="1" t="s">
        <v>335</v>
      </c>
      <c r="D222" s="1" t="s">
        <v>336</v>
      </c>
      <c r="E222" s="1" t="str">
        <f t="shared" si="3"/>
        <v>4 x 4 x 4" Mug</v>
      </c>
      <c r="F222" s="4">
        <v>1.25</v>
      </c>
      <c r="G222" s="4">
        <v>1.1499999999999999</v>
      </c>
      <c r="H222" s="1"/>
      <c r="I222" s="4">
        <v>1.05</v>
      </c>
    </row>
    <row r="223" spans="1:9" ht="16">
      <c r="A223" s="1" t="s">
        <v>408</v>
      </c>
      <c r="B223" s="1" t="s">
        <v>337</v>
      </c>
      <c r="C223" s="1" t="s">
        <v>338</v>
      </c>
      <c r="D223" s="1" t="s">
        <v>21</v>
      </c>
      <c r="E223" s="1" t="str">
        <f t="shared" si="3"/>
        <v>6 x 6 x 1" Small Frames</v>
      </c>
      <c r="F223" s="4">
        <v>1.3</v>
      </c>
      <c r="G223" s="4">
        <v>1.2</v>
      </c>
      <c r="H223" s="1"/>
      <c r="I223" s="4">
        <v>1.1000000000000001</v>
      </c>
    </row>
    <row r="224" spans="1:9" ht="16">
      <c r="A224" s="1" t="s">
        <v>408</v>
      </c>
      <c r="B224" s="1" t="s">
        <v>339</v>
      </c>
      <c r="C224" s="1" t="s">
        <v>277</v>
      </c>
      <c r="D224" s="1" t="s">
        <v>21</v>
      </c>
      <c r="E224" s="1" t="str">
        <f t="shared" si="3"/>
        <v>8 x 8 x 3" Small Frames</v>
      </c>
      <c r="F224" s="4">
        <v>2.0499999999999998</v>
      </c>
      <c r="G224" s="4">
        <v>1.95</v>
      </c>
      <c r="H224" s="1"/>
      <c r="I224" s="4">
        <v>1.85</v>
      </c>
    </row>
    <row r="225" spans="1:9" ht="16">
      <c r="A225" s="1" t="s">
        <v>408</v>
      </c>
      <c r="B225" s="1" t="s">
        <v>340</v>
      </c>
      <c r="C225" s="1" t="s">
        <v>341</v>
      </c>
      <c r="D225" s="1"/>
      <c r="E225" s="1" t="str">
        <f t="shared" si="3"/>
        <v xml:space="preserve">8 x 8 x 8" </v>
      </c>
      <c r="F225" s="4">
        <v>4.5999999999999996</v>
      </c>
      <c r="G225" s="4">
        <v>4.3499999999999996</v>
      </c>
      <c r="H225" s="1"/>
      <c r="I225" s="4">
        <v>4.1500000000000004</v>
      </c>
    </row>
    <row r="226" spans="1:9" ht="16">
      <c r="A226" s="1" t="s">
        <v>408</v>
      </c>
      <c r="B226" s="1" t="s">
        <v>342</v>
      </c>
      <c r="C226" s="1" t="s">
        <v>65</v>
      </c>
      <c r="D226" s="1" t="s">
        <v>239</v>
      </c>
      <c r="E226" s="1" t="str">
        <f t="shared" si="3"/>
        <v>9 x 6 1/2 x 2 3/4" Albums</v>
      </c>
      <c r="F226" s="4">
        <v>2.0499999999999998</v>
      </c>
      <c r="G226" s="4">
        <v>1.95</v>
      </c>
      <c r="H226" s="1"/>
      <c r="I226" s="4">
        <v>1.85</v>
      </c>
    </row>
    <row r="227" spans="1:9" ht="16">
      <c r="A227" s="1" t="s">
        <v>408</v>
      </c>
      <c r="B227" s="1" t="s">
        <v>343</v>
      </c>
      <c r="C227" s="1" t="s">
        <v>68</v>
      </c>
      <c r="D227" s="1" t="s">
        <v>71</v>
      </c>
      <c r="E227" s="1" t="str">
        <f t="shared" si="3"/>
        <v>9 x 6 1/2 x 4" Books</v>
      </c>
      <c r="F227" s="4">
        <v>2.25</v>
      </c>
      <c r="G227" s="4">
        <v>2.15</v>
      </c>
      <c r="H227" s="1"/>
      <c r="I227" s="4">
        <v>2.0499999999999998</v>
      </c>
    </row>
    <row r="228" spans="1:9" ht="16">
      <c r="A228" s="1" t="s">
        <v>408</v>
      </c>
      <c r="B228" s="1" t="s">
        <v>344</v>
      </c>
      <c r="C228" s="1" t="s">
        <v>345</v>
      </c>
      <c r="D228" s="1" t="s">
        <v>98</v>
      </c>
      <c r="E228" s="1" t="str">
        <f t="shared" si="3"/>
        <v>10 x 10 x 5" Catalogs, Books</v>
      </c>
      <c r="F228" s="4">
        <v>3.1</v>
      </c>
      <c r="G228" s="4">
        <v>3</v>
      </c>
      <c r="H228" s="1"/>
      <c r="I228" s="4">
        <v>2.85</v>
      </c>
    </row>
    <row r="229" spans="1:9" ht="16">
      <c r="A229" s="1" t="s">
        <v>408</v>
      </c>
      <c r="B229" s="1" t="s">
        <v>346</v>
      </c>
      <c r="C229" s="1" t="s">
        <v>122</v>
      </c>
      <c r="D229" s="1" t="s">
        <v>120</v>
      </c>
      <c r="E229" s="1" t="str">
        <f t="shared" si="3"/>
        <v>11 1/8 x 8 3/4 x 2" Letterhead</v>
      </c>
      <c r="F229" s="4">
        <v>2.15</v>
      </c>
      <c r="G229" s="4">
        <v>2.0499999999999998</v>
      </c>
      <c r="H229" s="1"/>
      <c r="I229" s="4">
        <v>1.95</v>
      </c>
    </row>
    <row r="230" spans="1:9" ht="16">
      <c r="A230" s="1" t="s">
        <v>408</v>
      </c>
      <c r="B230" s="1" t="s">
        <v>347</v>
      </c>
      <c r="C230" s="1" t="s">
        <v>130</v>
      </c>
      <c r="D230" s="1" t="s">
        <v>131</v>
      </c>
      <c r="E230" s="1" t="str">
        <f t="shared" si="3"/>
        <v>11 1/8 x 8 3/4 x 4" Letter Size or Smaller</v>
      </c>
      <c r="F230" s="4">
        <v>3.5</v>
      </c>
      <c r="G230" s="4">
        <v>3.35</v>
      </c>
      <c r="H230" s="1"/>
      <c r="I230" s="4">
        <v>3.2</v>
      </c>
    </row>
    <row r="231" spans="1:9" ht="16">
      <c r="A231" s="1" t="s">
        <v>408</v>
      </c>
      <c r="B231" s="1" t="s">
        <v>348</v>
      </c>
      <c r="C231" s="1" t="s">
        <v>154</v>
      </c>
      <c r="D231" s="1" t="s">
        <v>152</v>
      </c>
      <c r="E231" s="1" t="str">
        <f t="shared" si="3"/>
        <v>12 x 12 x 2" Picture Frames</v>
      </c>
      <c r="F231" s="4">
        <v>3.6</v>
      </c>
      <c r="G231" s="4">
        <v>3.45</v>
      </c>
      <c r="H231" s="1"/>
      <c r="I231" s="4">
        <v>3.3</v>
      </c>
    </row>
    <row r="232" spans="1:9" ht="16">
      <c r="A232" s="1" t="s">
        <v>408</v>
      </c>
      <c r="B232" s="1" t="s">
        <v>349</v>
      </c>
      <c r="C232" s="1" t="s">
        <v>159</v>
      </c>
      <c r="D232" s="1" t="s">
        <v>125</v>
      </c>
      <c r="E232" s="1" t="str">
        <f t="shared" si="3"/>
        <v>12 x 12 x 4" Framed Pictures</v>
      </c>
      <c r="F232" s="4">
        <v>4.05</v>
      </c>
      <c r="G232" s="4">
        <v>3.85</v>
      </c>
      <c r="H232" s="1"/>
      <c r="I232" s="4">
        <v>3.6</v>
      </c>
    </row>
    <row r="233" spans="1:9" ht="16">
      <c r="A233" s="1" t="s">
        <v>408</v>
      </c>
      <c r="B233" s="1" t="s">
        <v>350</v>
      </c>
      <c r="C233" s="1" t="s">
        <v>171</v>
      </c>
      <c r="D233" s="1" t="s">
        <v>172</v>
      </c>
      <c r="E233" s="1" t="str">
        <f t="shared" si="3"/>
        <v>12 1/8 x 9 1/4 x 4" Oversized Catalogs</v>
      </c>
      <c r="F233" s="4">
        <v>3.85</v>
      </c>
      <c r="G233" s="4">
        <v>3.6</v>
      </c>
      <c r="H233" s="1"/>
      <c r="I233" s="4">
        <v>3.4</v>
      </c>
    </row>
    <row r="234" spans="1:9" ht="16">
      <c r="A234" s="1" t="s">
        <v>408</v>
      </c>
      <c r="B234" s="1" t="s">
        <v>351</v>
      </c>
      <c r="C234" s="1" t="s">
        <v>185</v>
      </c>
      <c r="D234" s="1" t="s">
        <v>186</v>
      </c>
      <c r="E234" s="1" t="str">
        <f t="shared" si="3"/>
        <v>13 x 10 x 2" Oversized Calendars</v>
      </c>
      <c r="F234" s="4">
        <v>2.65</v>
      </c>
      <c r="G234" s="4">
        <v>2.4500000000000002</v>
      </c>
      <c r="H234" s="1"/>
      <c r="I234" s="4">
        <v>2.35</v>
      </c>
    </row>
    <row r="235" spans="1:9" ht="16">
      <c r="A235" s="1" t="s">
        <v>408</v>
      </c>
      <c r="B235" s="1" t="s">
        <v>352</v>
      </c>
      <c r="C235" s="1" t="s">
        <v>190</v>
      </c>
      <c r="D235" s="1" t="s">
        <v>183</v>
      </c>
      <c r="E235" s="1" t="str">
        <f t="shared" si="3"/>
        <v>13 x 10 x 4" Envelopes</v>
      </c>
      <c r="F235" s="4">
        <v>3.95</v>
      </c>
      <c r="G235" s="4">
        <v>3.75</v>
      </c>
      <c r="H235" s="1"/>
      <c r="I235" s="4">
        <v>3.5</v>
      </c>
    </row>
    <row r="236" spans="1:9" ht="16">
      <c r="A236" s="1" t="s">
        <v>408</v>
      </c>
      <c r="B236" s="1" t="s">
        <v>353</v>
      </c>
      <c r="C236" s="1" t="s">
        <v>354</v>
      </c>
      <c r="D236" s="1"/>
      <c r="E236" s="1" t="str">
        <f t="shared" si="3"/>
        <v xml:space="preserve">14 x 10 x 6" </v>
      </c>
      <c r="F236" s="4">
        <v>4.1500000000000004</v>
      </c>
      <c r="G236" s="4">
        <v>3.95</v>
      </c>
      <c r="H236" s="1"/>
      <c r="I236" s="4">
        <v>3.75</v>
      </c>
    </row>
    <row r="237" spans="1:9" ht="16">
      <c r="A237" s="1" t="s">
        <v>408</v>
      </c>
      <c r="B237" s="1" t="s">
        <v>355</v>
      </c>
      <c r="C237" s="1" t="s">
        <v>356</v>
      </c>
      <c r="D237" s="1" t="s">
        <v>357</v>
      </c>
      <c r="E237" s="1" t="str">
        <f t="shared" si="3"/>
        <v>19 x 12 x 3" Oversized Calnedars</v>
      </c>
      <c r="F237" s="4">
        <v>4.25</v>
      </c>
      <c r="G237" s="4">
        <v>4.05</v>
      </c>
      <c r="H237" s="1"/>
      <c r="I237" s="4">
        <v>3.85</v>
      </c>
    </row>
    <row r="238" spans="1:9" ht="16">
      <c r="E238" s="1" t="str">
        <f t="shared" si="3"/>
        <v xml:space="preserve"> </v>
      </c>
    </row>
  </sheetData>
  <sheetProtection sheet="1" objects="1" scenarios="1"/>
  <dataConsolidate function="product">
    <dataRefs count="1">
      <dataRef ref="C2:D2" sheet="Uline Boxes"/>
    </dataRefs>
  </dataConsolid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showRuler="0" topLeftCell="A67" workbookViewId="0">
      <selection activeCell="B103" sqref="B103"/>
    </sheetView>
  </sheetViews>
  <sheetFormatPr baseColWidth="10" defaultRowHeight="15" x14ac:dyDescent="0"/>
  <cols>
    <col min="1" max="1" width="28.1640625" bestFit="1" customWidth="1"/>
    <col min="2" max="2" width="28.1640625" customWidth="1"/>
    <col min="3" max="3" width="12.1640625" bestFit="1" customWidth="1"/>
    <col min="4" max="4" width="11" bestFit="1" customWidth="1"/>
    <col min="5" max="5" width="8.5" bestFit="1" customWidth="1"/>
    <col min="6" max="6" width="11.33203125" customWidth="1"/>
    <col min="7" max="7" width="8.5" bestFit="1" customWidth="1"/>
    <col min="9" max="9" width="25" bestFit="1" customWidth="1"/>
    <col min="11" max="13" width="18" bestFit="1" customWidth="1"/>
    <col min="14" max="14" width="22.33203125" bestFit="1" customWidth="1"/>
    <col min="15" max="15" width="20" bestFit="1" customWidth="1"/>
    <col min="16" max="16" width="18" bestFit="1" customWidth="1"/>
    <col min="17" max="17" width="18.5" bestFit="1" customWidth="1"/>
    <col min="18" max="18" width="19.1640625" bestFit="1" customWidth="1"/>
    <col min="19" max="19" width="16.6640625" bestFit="1" customWidth="1"/>
    <col min="23" max="23" width="12.83203125" customWidth="1"/>
    <col min="24" max="24" width="11.83203125" customWidth="1"/>
    <col min="25" max="25" width="10.1640625" customWidth="1"/>
    <col min="26" max="26" width="13.33203125" customWidth="1"/>
  </cols>
  <sheetData>
    <row r="1" spans="1:26" ht="16">
      <c r="A1" s="5" t="s">
        <v>359</v>
      </c>
      <c r="B1" s="5"/>
      <c r="C1" s="5"/>
      <c r="D1" s="5"/>
      <c r="E1" s="73" t="s">
        <v>360</v>
      </c>
      <c r="F1" s="73"/>
      <c r="G1" s="73"/>
      <c r="I1" s="9" t="s">
        <v>401</v>
      </c>
      <c r="K1" t="s">
        <v>359</v>
      </c>
      <c r="L1" t="s">
        <v>397</v>
      </c>
      <c r="M1" t="s">
        <v>398</v>
      </c>
      <c r="N1" t="s">
        <v>399</v>
      </c>
      <c r="O1" t="s">
        <v>385</v>
      </c>
      <c r="P1" t="s">
        <v>386</v>
      </c>
      <c r="Q1" t="s">
        <v>387</v>
      </c>
      <c r="R1" t="s">
        <v>388</v>
      </c>
      <c r="S1" t="s">
        <v>400</v>
      </c>
      <c r="W1" s="73"/>
      <c r="X1" s="73"/>
      <c r="Y1" s="73"/>
      <c r="Z1" s="73"/>
    </row>
    <row r="2" spans="1:26" ht="16">
      <c r="A2" s="5" t="s">
        <v>361</v>
      </c>
      <c r="B2" s="5"/>
      <c r="C2" s="5"/>
      <c r="D2" s="5"/>
      <c r="E2" s="5" t="s">
        <v>402</v>
      </c>
      <c r="F2" s="5" t="s">
        <v>366</v>
      </c>
      <c r="G2" s="5" t="s">
        <v>403</v>
      </c>
      <c r="I2" s="8" t="s">
        <v>359</v>
      </c>
      <c r="K2" s="1" t="s">
        <v>369</v>
      </c>
      <c r="L2" s="1" t="s">
        <v>372</v>
      </c>
      <c r="M2" s="1" t="s">
        <v>372</v>
      </c>
      <c r="N2" s="1" t="s">
        <v>372</v>
      </c>
      <c r="O2" s="1" t="s">
        <v>372</v>
      </c>
      <c r="P2" s="1" t="s">
        <v>372</v>
      </c>
      <c r="Q2" s="1" t="s">
        <v>372</v>
      </c>
      <c r="R2" s="1" t="s">
        <v>372</v>
      </c>
      <c r="S2" s="3">
        <v>5.6</v>
      </c>
      <c r="W2" s="5" t="s">
        <v>364</v>
      </c>
      <c r="X2" s="5" t="s">
        <v>365</v>
      </c>
      <c r="Y2" s="5" t="s">
        <v>367</v>
      </c>
      <c r="Z2" s="5" t="s">
        <v>368</v>
      </c>
    </row>
    <row r="3" spans="1:26" ht="16">
      <c r="A3" s="1" t="s">
        <v>369</v>
      </c>
      <c r="B3" s="1"/>
      <c r="C3" s="1"/>
      <c r="D3" s="1"/>
      <c r="E3" s="4" t="s">
        <v>516</v>
      </c>
      <c r="F3" s="4">
        <v>16.850000000000001</v>
      </c>
      <c r="G3" s="4">
        <v>16.850000000000001</v>
      </c>
      <c r="I3" s="7" t="s">
        <v>397</v>
      </c>
      <c r="K3" s="1" t="s">
        <v>370</v>
      </c>
      <c r="L3" s="1" t="s">
        <v>373</v>
      </c>
      <c r="M3" s="1" t="s">
        <v>373</v>
      </c>
      <c r="N3" s="1" t="s">
        <v>373</v>
      </c>
      <c r="O3" s="1" t="s">
        <v>373</v>
      </c>
      <c r="P3" s="1" t="s">
        <v>373</v>
      </c>
      <c r="Q3" s="1" t="s">
        <v>373</v>
      </c>
      <c r="R3" s="1" t="s">
        <v>373</v>
      </c>
      <c r="W3" s="4">
        <v>16.850000000000001</v>
      </c>
      <c r="X3" s="4">
        <v>16.850000000000001</v>
      </c>
      <c r="Y3" s="4">
        <v>16.850000000000001</v>
      </c>
      <c r="Z3" s="4">
        <v>16.850000000000001</v>
      </c>
    </row>
    <row r="4" spans="1:26" ht="16">
      <c r="A4" s="1" t="s">
        <v>370</v>
      </c>
      <c r="B4" s="1"/>
      <c r="C4" s="1"/>
      <c r="D4" s="1"/>
      <c r="E4" s="4" t="s">
        <v>517</v>
      </c>
      <c r="F4" s="4">
        <v>12.35</v>
      </c>
      <c r="G4" s="4">
        <v>12.35</v>
      </c>
      <c r="I4" s="7" t="s">
        <v>398</v>
      </c>
      <c r="K4" s="1" t="s">
        <v>515</v>
      </c>
      <c r="L4" s="1" t="s">
        <v>374</v>
      </c>
      <c r="M4" s="1" t="s">
        <v>374</v>
      </c>
      <c r="N4" s="1" t="s">
        <v>374</v>
      </c>
      <c r="O4" s="1" t="s">
        <v>374</v>
      </c>
      <c r="P4" s="1" t="s">
        <v>374</v>
      </c>
      <c r="Q4" s="1" t="s">
        <v>374</v>
      </c>
      <c r="R4" s="1" t="s">
        <v>374</v>
      </c>
      <c r="W4" s="4">
        <v>12.35</v>
      </c>
      <c r="X4" s="4">
        <v>12.35</v>
      </c>
      <c r="Y4" s="4">
        <v>12.35</v>
      </c>
      <c r="Z4" s="4">
        <v>12.35</v>
      </c>
    </row>
    <row r="5" spans="1:26" ht="16">
      <c r="A5" s="1" t="s">
        <v>515</v>
      </c>
      <c r="B5" s="1"/>
      <c r="C5" s="1"/>
      <c r="D5" s="1"/>
      <c r="E5" s="4" t="s">
        <v>518</v>
      </c>
      <c r="F5" s="4">
        <v>5.8</v>
      </c>
      <c r="G5" s="4">
        <v>5.8</v>
      </c>
      <c r="I5" s="7" t="s">
        <v>399</v>
      </c>
      <c r="K5" s="1" t="s">
        <v>371</v>
      </c>
      <c r="L5" s="1" t="s">
        <v>375</v>
      </c>
      <c r="M5" s="1" t="s">
        <v>375</v>
      </c>
      <c r="N5" s="1" t="s">
        <v>375</v>
      </c>
      <c r="O5" s="1" t="s">
        <v>375</v>
      </c>
      <c r="P5" s="1" t="s">
        <v>375</v>
      </c>
      <c r="Q5" s="1" t="s">
        <v>375</v>
      </c>
      <c r="R5" s="1" t="s">
        <v>375</v>
      </c>
      <c r="W5" s="4">
        <v>5.8</v>
      </c>
      <c r="X5" s="4">
        <v>5.8</v>
      </c>
      <c r="Y5" s="4">
        <v>5.8</v>
      </c>
      <c r="Z5" s="4">
        <v>5.8</v>
      </c>
    </row>
    <row r="6" spans="1:26" ht="16">
      <c r="A6" s="1" t="s">
        <v>371</v>
      </c>
      <c r="B6" s="1"/>
      <c r="C6" s="1"/>
      <c r="D6" s="1"/>
      <c r="E6" s="4" t="s">
        <v>519</v>
      </c>
      <c r="F6" s="4">
        <v>5.6</v>
      </c>
      <c r="G6" s="4">
        <v>5.6</v>
      </c>
      <c r="I6" s="7" t="s">
        <v>385</v>
      </c>
      <c r="K6" s="1" t="s">
        <v>372</v>
      </c>
      <c r="L6" s="1" t="s">
        <v>376</v>
      </c>
      <c r="M6" s="1" t="s">
        <v>376</v>
      </c>
      <c r="N6" s="1" t="s">
        <v>376</v>
      </c>
      <c r="O6" s="1" t="s">
        <v>376</v>
      </c>
      <c r="P6" s="1" t="s">
        <v>376</v>
      </c>
      <c r="Q6" s="1" t="s">
        <v>376</v>
      </c>
      <c r="R6" s="1" t="s">
        <v>376</v>
      </c>
      <c r="W6" s="4">
        <v>5.6</v>
      </c>
      <c r="X6" s="4">
        <v>5.6</v>
      </c>
      <c r="Y6" s="4">
        <v>5.6</v>
      </c>
      <c r="Z6" s="4">
        <v>5.6</v>
      </c>
    </row>
    <row r="7" spans="1:26" ht="16">
      <c r="A7" s="1" t="s">
        <v>372</v>
      </c>
      <c r="B7" s="1"/>
      <c r="C7" s="1"/>
      <c r="D7" s="1"/>
      <c r="E7" s="4">
        <v>5.05</v>
      </c>
      <c r="F7" s="4">
        <v>5.54</v>
      </c>
      <c r="G7" s="4">
        <v>6.51</v>
      </c>
      <c r="I7" s="7" t="s">
        <v>386</v>
      </c>
      <c r="K7" s="1" t="s">
        <v>373</v>
      </c>
      <c r="L7" s="1" t="s">
        <v>377</v>
      </c>
      <c r="M7" s="1" t="s">
        <v>377</v>
      </c>
      <c r="N7" s="1" t="s">
        <v>377</v>
      </c>
      <c r="O7" s="1" t="s">
        <v>377</v>
      </c>
      <c r="P7" s="1" t="s">
        <v>377</v>
      </c>
      <c r="Q7" s="1" t="s">
        <v>377</v>
      </c>
      <c r="R7" s="1" t="s">
        <v>377</v>
      </c>
      <c r="W7" s="4">
        <v>5.23</v>
      </c>
      <c r="X7" s="4">
        <v>5.35</v>
      </c>
      <c r="Y7" s="4">
        <v>5.75</v>
      </c>
      <c r="Z7" s="4">
        <v>6.02</v>
      </c>
    </row>
    <row r="8" spans="1:26" ht="16">
      <c r="A8" s="1" t="s">
        <v>373</v>
      </c>
      <c r="B8" s="1"/>
      <c r="C8" s="1"/>
      <c r="D8" s="1"/>
      <c r="E8" s="4">
        <v>5.32</v>
      </c>
      <c r="F8" s="4">
        <v>7.48</v>
      </c>
      <c r="G8" s="4">
        <v>9.8800000000000008</v>
      </c>
      <c r="I8" s="7" t="s">
        <v>387</v>
      </c>
      <c r="K8" s="1" t="s">
        <v>374</v>
      </c>
      <c r="L8" s="1" t="s">
        <v>378</v>
      </c>
      <c r="M8" s="1" t="s">
        <v>378</v>
      </c>
      <c r="N8" s="1" t="s">
        <v>378</v>
      </c>
      <c r="O8" s="1" t="s">
        <v>378</v>
      </c>
      <c r="P8" s="1" t="s">
        <v>378</v>
      </c>
      <c r="Q8" s="1" t="s">
        <v>378</v>
      </c>
      <c r="R8" s="1" t="s">
        <v>378</v>
      </c>
      <c r="W8" s="4">
        <v>5.44</v>
      </c>
      <c r="X8" s="4">
        <v>5.84</v>
      </c>
      <c r="Y8" s="4">
        <v>8.19</v>
      </c>
      <c r="Z8" s="4">
        <v>8.9</v>
      </c>
    </row>
    <row r="9" spans="1:26" ht="16">
      <c r="A9" s="1" t="s">
        <v>374</v>
      </c>
      <c r="B9" s="1"/>
      <c r="C9" s="1"/>
      <c r="D9" s="1"/>
      <c r="E9" s="4">
        <v>5.49</v>
      </c>
      <c r="F9" s="4">
        <v>9.0299999999999994</v>
      </c>
      <c r="G9" s="4">
        <v>13.4</v>
      </c>
      <c r="I9" s="7" t="s">
        <v>388</v>
      </c>
      <c r="K9" s="1" t="s">
        <v>375</v>
      </c>
      <c r="L9" s="1" t="s">
        <v>379</v>
      </c>
      <c r="M9" s="1" t="s">
        <v>379</v>
      </c>
      <c r="N9" s="1" t="s">
        <v>379</v>
      </c>
      <c r="O9" s="1" t="s">
        <v>379</v>
      </c>
      <c r="P9" s="1" t="s">
        <v>379</v>
      </c>
      <c r="Q9" s="1" t="s">
        <v>379</v>
      </c>
      <c r="R9" s="1" t="s">
        <v>379</v>
      </c>
      <c r="W9" s="4">
        <v>6.39</v>
      </c>
      <c r="X9" s="4">
        <v>7.36</v>
      </c>
      <c r="Y9" s="4">
        <v>10.62</v>
      </c>
      <c r="Z9" s="4">
        <v>11.49</v>
      </c>
    </row>
    <row r="10" spans="1:26" ht="16">
      <c r="A10" s="1" t="s">
        <v>375</v>
      </c>
      <c r="B10" s="1"/>
      <c r="C10" s="1"/>
      <c r="D10" s="1"/>
      <c r="E10" s="4">
        <v>6.16</v>
      </c>
      <c r="F10" s="4">
        <v>11.16</v>
      </c>
      <c r="G10" s="4">
        <v>16.13</v>
      </c>
      <c r="K10" s="1" t="s">
        <v>376</v>
      </c>
      <c r="L10" s="1" t="s">
        <v>380</v>
      </c>
      <c r="M10" s="1" t="s">
        <v>380</v>
      </c>
      <c r="N10" s="1" t="s">
        <v>380</v>
      </c>
      <c r="O10" s="1" t="s">
        <v>380</v>
      </c>
      <c r="P10" s="1" t="s">
        <v>380</v>
      </c>
      <c r="Q10" s="1" t="s">
        <v>380</v>
      </c>
      <c r="R10" s="1" t="s">
        <v>380</v>
      </c>
      <c r="W10" s="4">
        <v>7.36</v>
      </c>
      <c r="X10" s="4">
        <v>8.4700000000000006</v>
      </c>
      <c r="Y10" s="4">
        <v>13.25</v>
      </c>
      <c r="Z10" s="4">
        <v>14.29</v>
      </c>
    </row>
    <row r="11" spans="1:26" ht="16">
      <c r="A11" s="1" t="s">
        <v>376</v>
      </c>
      <c r="B11" s="1"/>
      <c r="C11" s="1"/>
      <c r="D11" s="1"/>
      <c r="E11" s="4">
        <v>7.24</v>
      </c>
      <c r="F11" s="4">
        <v>12.94</v>
      </c>
      <c r="G11" s="4">
        <v>18.7</v>
      </c>
      <c r="K11" s="1" t="s">
        <v>377</v>
      </c>
      <c r="L11" s="1" t="s">
        <v>381</v>
      </c>
      <c r="M11" s="1" t="s">
        <v>381</v>
      </c>
      <c r="N11" s="1" t="s">
        <v>381</v>
      </c>
      <c r="O11" s="1" t="s">
        <v>381</v>
      </c>
      <c r="P11" s="1" t="s">
        <v>381</v>
      </c>
      <c r="Q11" s="1" t="s">
        <v>381</v>
      </c>
      <c r="R11" s="1" t="s">
        <v>381</v>
      </c>
      <c r="W11" s="4">
        <v>8.5299999999999994</v>
      </c>
      <c r="X11" s="4">
        <v>9.6300000000000008</v>
      </c>
      <c r="Y11" s="4">
        <v>15.08</v>
      </c>
      <c r="Z11" s="4">
        <v>16.43</v>
      </c>
    </row>
    <row r="12" spans="1:26" ht="16">
      <c r="A12" s="1" t="s">
        <v>377</v>
      </c>
      <c r="B12" s="1"/>
      <c r="C12" s="1"/>
      <c r="D12" s="1"/>
      <c r="E12" s="4">
        <v>8.09</v>
      </c>
      <c r="F12" s="4">
        <v>14.76</v>
      </c>
      <c r="G12" s="4">
        <v>21.42</v>
      </c>
      <c r="K12" s="1" t="s">
        <v>378</v>
      </c>
      <c r="W12" s="4">
        <v>9.5399999999999991</v>
      </c>
      <c r="X12" s="4">
        <v>10.85</v>
      </c>
      <c r="Y12" s="4">
        <v>16.93</v>
      </c>
      <c r="Z12" s="4">
        <v>18.73</v>
      </c>
    </row>
    <row r="13" spans="1:26" ht="16">
      <c r="A13" s="1" t="s">
        <v>378</v>
      </c>
      <c r="B13" s="1"/>
      <c r="C13" s="1"/>
      <c r="D13" s="1"/>
      <c r="E13" s="4">
        <v>8.6300000000000008</v>
      </c>
      <c r="F13" s="4">
        <v>16.73</v>
      </c>
      <c r="G13" s="4">
        <v>24.05</v>
      </c>
      <c r="K13" s="1" t="s">
        <v>379</v>
      </c>
      <c r="W13" s="4">
        <v>10.38</v>
      </c>
      <c r="X13" s="4">
        <v>11.72</v>
      </c>
      <c r="Y13" s="4">
        <v>18.739999999999998</v>
      </c>
      <c r="Z13" s="4">
        <v>21.12</v>
      </c>
    </row>
    <row r="14" spans="1:26" ht="16">
      <c r="A14" s="1" t="s">
        <v>379</v>
      </c>
      <c r="B14" s="1"/>
      <c r="C14" s="1"/>
      <c r="D14" s="1"/>
      <c r="E14" s="4">
        <v>9.26</v>
      </c>
      <c r="F14" s="4">
        <v>18.41</v>
      </c>
      <c r="G14" s="4">
        <v>27.01</v>
      </c>
      <c r="K14" s="1" t="s">
        <v>380</v>
      </c>
      <c r="L14" s="1" t="s">
        <v>412</v>
      </c>
      <c r="M14" s="1" t="s">
        <v>503</v>
      </c>
      <c r="N14" s="4" t="s">
        <v>506</v>
      </c>
      <c r="O14" s="4" t="s">
        <v>506</v>
      </c>
      <c r="P14" s="4" t="s">
        <v>509</v>
      </c>
      <c r="Q14" s="4" t="s">
        <v>510</v>
      </c>
      <c r="R14" s="4" t="s">
        <v>511</v>
      </c>
      <c r="W14" s="4">
        <v>11.29</v>
      </c>
      <c r="X14" s="4">
        <v>13.32</v>
      </c>
      <c r="Y14" s="4">
        <v>20.6</v>
      </c>
      <c r="Z14" s="4">
        <v>23.25</v>
      </c>
    </row>
    <row r="15" spans="1:26" ht="16">
      <c r="A15" s="1" t="s">
        <v>380</v>
      </c>
      <c r="B15" s="1"/>
      <c r="C15" s="1"/>
      <c r="D15" s="1"/>
      <c r="E15" s="4">
        <v>9.68</v>
      </c>
      <c r="F15" s="4">
        <v>19.82</v>
      </c>
      <c r="G15" s="4">
        <v>30.03</v>
      </c>
      <c r="K15" s="1" t="s">
        <v>381</v>
      </c>
      <c r="L15" t="s">
        <v>413</v>
      </c>
      <c r="M15" s="1" t="s">
        <v>504</v>
      </c>
      <c r="N15" s="4" t="s">
        <v>507</v>
      </c>
      <c r="O15" s="4" t="s">
        <v>507</v>
      </c>
      <c r="P15" s="4" t="s">
        <v>504</v>
      </c>
      <c r="Q15" s="4" t="s">
        <v>413</v>
      </c>
      <c r="R15" s="4" t="s">
        <v>512</v>
      </c>
      <c r="W15" s="4">
        <v>12.18</v>
      </c>
      <c r="X15" s="4">
        <v>14.18</v>
      </c>
      <c r="Y15" s="4">
        <v>22.41</v>
      </c>
      <c r="Z15" s="4">
        <v>25.18</v>
      </c>
    </row>
    <row r="16" spans="1:26" ht="16">
      <c r="A16" s="1" t="s">
        <v>381</v>
      </c>
      <c r="B16" s="1"/>
      <c r="C16" s="1"/>
      <c r="D16" s="1"/>
      <c r="E16" s="4">
        <v>10.41</v>
      </c>
      <c r="F16" s="4">
        <v>21.51</v>
      </c>
      <c r="G16" s="4">
        <v>32.659999999999997</v>
      </c>
      <c r="L16" s="4" t="s">
        <v>414</v>
      </c>
      <c r="M16" s="4" t="s">
        <v>505</v>
      </c>
      <c r="N16" s="4" t="s">
        <v>508</v>
      </c>
      <c r="O16" s="4" t="s">
        <v>508</v>
      </c>
      <c r="P16" s="4" t="s">
        <v>505</v>
      </c>
      <c r="Q16" s="4" t="s">
        <v>414</v>
      </c>
      <c r="R16" s="4" t="s">
        <v>513</v>
      </c>
      <c r="W16" s="4">
        <v>13.06</v>
      </c>
      <c r="X16" s="4">
        <v>15.41</v>
      </c>
      <c r="Y16" s="4">
        <v>24.21</v>
      </c>
      <c r="Z16" s="4">
        <v>27.68</v>
      </c>
    </row>
    <row r="17" spans="1:26" ht="16">
      <c r="A17" s="2"/>
      <c r="B17" s="2"/>
      <c r="C17" s="2"/>
      <c r="D17" s="2"/>
      <c r="E17" s="2"/>
      <c r="F17" s="2"/>
      <c r="G17" s="2"/>
      <c r="I17" s="1"/>
      <c r="W17" s="2"/>
      <c r="X17" s="2"/>
      <c r="Y17" s="2"/>
      <c r="Z17" s="2"/>
    </row>
    <row r="18" spans="1:26" ht="16">
      <c r="A18" s="5" t="s">
        <v>382</v>
      </c>
      <c r="B18" s="5"/>
      <c r="C18" s="5"/>
      <c r="D18" s="5"/>
      <c r="E18" s="6"/>
      <c r="F18" s="2"/>
      <c r="G18" s="2"/>
      <c r="I18" s="1"/>
      <c r="J18" t="str">
        <f>"(min) "&amp;K22</f>
        <v>(min) 5.32</v>
      </c>
      <c r="K18" s="1" t="s">
        <v>409</v>
      </c>
      <c r="L18" s="4">
        <v>12.35</v>
      </c>
      <c r="M18" s="4"/>
      <c r="N18" s="4"/>
      <c r="O18" s="4"/>
      <c r="P18" s="4"/>
      <c r="Q18" s="4"/>
      <c r="R18" s="4"/>
      <c r="W18" s="2"/>
      <c r="X18" s="2"/>
      <c r="Y18" s="2"/>
      <c r="Z18" s="2"/>
    </row>
    <row r="19" spans="1:26" ht="16">
      <c r="A19" s="1" t="s">
        <v>372</v>
      </c>
      <c r="B19" s="1" t="str">
        <f>"(min) "&amp;E19</f>
        <v>(min) 12.25</v>
      </c>
      <c r="C19" s="1" t="str">
        <f>"(avg) "&amp;F19</f>
        <v>(avg) 12.45</v>
      </c>
      <c r="D19" s="1" t="str">
        <f>"(max) "&amp;G19</f>
        <v>(max) 16.5</v>
      </c>
      <c r="E19" s="4">
        <v>12.25</v>
      </c>
      <c r="F19" s="4">
        <v>12.45</v>
      </c>
      <c r="G19" s="4">
        <v>16.5</v>
      </c>
      <c r="I19" s="1"/>
      <c r="J19" t="str">
        <f>"(avg) "&amp;K23</f>
        <v>(avg) 7.48</v>
      </c>
      <c r="K19" s="1" t="s">
        <v>410</v>
      </c>
      <c r="L19" s="4">
        <v>12.55</v>
      </c>
      <c r="W19" s="4">
        <v>12.3</v>
      </c>
      <c r="X19" s="4">
        <v>12.35</v>
      </c>
      <c r="Y19" s="4">
        <v>14.15</v>
      </c>
      <c r="Z19" s="4">
        <v>14.75</v>
      </c>
    </row>
    <row r="20" spans="1:26" ht="16">
      <c r="A20" s="1" t="s">
        <v>373</v>
      </c>
      <c r="B20" s="1" t="str">
        <f t="shared" ref="B20:B28" si="0">"(min) "&amp;E20</f>
        <v>(min) 12.35</v>
      </c>
      <c r="C20" s="1" t="str">
        <f t="shared" ref="C20:C28" si="1">"(avg) "&amp;F20</f>
        <v>(avg) 12.55</v>
      </c>
      <c r="D20" s="1" t="str">
        <f t="shared" ref="D20:D28" si="2">"(max) "&amp;G20</f>
        <v>(max) 19.2</v>
      </c>
      <c r="E20" s="4">
        <v>12.35</v>
      </c>
      <c r="F20" s="4">
        <v>12.55</v>
      </c>
      <c r="G20" s="4">
        <v>19.2</v>
      </c>
      <c r="I20" s="1"/>
      <c r="J20" t="str">
        <f>"(max) "&amp;K24</f>
        <v>(max) 9.88</v>
      </c>
      <c r="K20" s="4" t="s">
        <v>411</v>
      </c>
      <c r="L20" s="4">
        <v>19.2</v>
      </c>
      <c r="M20" s="4"/>
      <c r="N20" s="4"/>
      <c r="O20" s="4"/>
      <c r="P20" s="4"/>
      <c r="Q20" s="4"/>
      <c r="R20" s="4"/>
      <c r="W20" s="4">
        <v>12.4</v>
      </c>
      <c r="X20" s="4">
        <v>12.45</v>
      </c>
      <c r="Y20" s="4">
        <v>15.15</v>
      </c>
      <c r="Z20" s="4">
        <v>16.399999999999999</v>
      </c>
    </row>
    <row r="21" spans="1:26" ht="16">
      <c r="A21" s="1" t="s">
        <v>374</v>
      </c>
      <c r="B21" s="1" t="str">
        <f t="shared" si="0"/>
        <v>(min) 12.9</v>
      </c>
      <c r="C21" s="1" t="str">
        <f t="shared" si="1"/>
        <v>(avg) 13.85</v>
      </c>
      <c r="D21" s="1" t="str">
        <f t="shared" si="2"/>
        <v>(max) 21.7</v>
      </c>
      <c r="E21" s="4">
        <v>12.9</v>
      </c>
      <c r="F21" s="4">
        <v>13.85</v>
      </c>
      <c r="G21" s="4">
        <v>21.7</v>
      </c>
      <c r="I21" s="1"/>
      <c r="W21" s="4">
        <v>13.1</v>
      </c>
      <c r="X21" s="4">
        <v>13.8</v>
      </c>
      <c r="Y21" s="4">
        <v>17.55</v>
      </c>
      <c r="Z21" s="4">
        <v>18.399999999999999</v>
      </c>
    </row>
    <row r="22" spans="1:26" ht="16">
      <c r="A22" s="1" t="s">
        <v>375</v>
      </c>
      <c r="B22" s="1" t="str">
        <f t="shared" si="0"/>
        <v>(min) 13</v>
      </c>
      <c r="C22" s="1" t="str">
        <f t="shared" si="1"/>
        <v>(avg) 15.6</v>
      </c>
      <c r="D22" s="1" t="str">
        <f t="shared" si="2"/>
        <v>(max) 24.8</v>
      </c>
      <c r="E22" s="4">
        <v>13</v>
      </c>
      <c r="F22" s="4">
        <v>15.6</v>
      </c>
      <c r="G22" s="4">
        <v>24.8</v>
      </c>
      <c r="I22" s="1"/>
      <c r="J22" t="str">
        <f>"(min) "&amp;K26</f>
        <v>(min) 5.49</v>
      </c>
      <c r="K22" s="4">
        <v>5.32</v>
      </c>
      <c r="L22" s="4"/>
      <c r="M22" s="4"/>
      <c r="N22" s="4"/>
      <c r="O22" s="4"/>
      <c r="P22" s="4"/>
      <c r="Q22" s="4"/>
      <c r="R22" s="4"/>
      <c r="W22" s="4">
        <v>13.55</v>
      </c>
      <c r="X22" s="4">
        <v>14.7</v>
      </c>
      <c r="Y22" s="4">
        <v>19.45</v>
      </c>
      <c r="Z22" s="4">
        <v>21</v>
      </c>
    </row>
    <row r="23" spans="1:26" ht="16">
      <c r="A23" s="1" t="s">
        <v>376</v>
      </c>
      <c r="B23" s="1" t="str">
        <f t="shared" si="0"/>
        <v>(min) 13.1</v>
      </c>
      <c r="C23" s="1" t="str">
        <f t="shared" si="1"/>
        <v>(avg) 17.05</v>
      </c>
      <c r="D23" s="1" t="str">
        <f t="shared" si="2"/>
        <v>(max) 27.8</v>
      </c>
      <c r="E23" s="4">
        <v>13.1</v>
      </c>
      <c r="F23" s="4">
        <v>17.05</v>
      </c>
      <c r="G23" s="4">
        <v>27.8</v>
      </c>
      <c r="I23" s="1"/>
      <c r="J23" t="str">
        <f>"(avg) "&amp;K27</f>
        <v>(avg) 9.03</v>
      </c>
      <c r="K23" s="4">
        <v>7.48</v>
      </c>
      <c r="W23" s="4">
        <v>14.15</v>
      </c>
      <c r="X23" s="4">
        <v>15.5</v>
      </c>
      <c r="Y23" s="4">
        <v>22.05</v>
      </c>
      <c r="Z23" s="4">
        <v>23.15</v>
      </c>
    </row>
    <row r="24" spans="1:26" ht="16">
      <c r="A24" s="1" t="s">
        <v>377</v>
      </c>
      <c r="B24" s="1" t="str">
        <f t="shared" si="0"/>
        <v>(min) 14.3</v>
      </c>
      <c r="C24" s="1" t="str">
        <f t="shared" si="1"/>
        <v>(avg) 19.1</v>
      </c>
      <c r="D24" s="1" t="str">
        <f t="shared" si="2"/>
        <v>(max) 31.55</v>
      </c>
      <c r="E24" s="4">
        <v>14.3</v>
      </c>
      <c r="F24" s="4">
        <v>19.100000000000001</v>
      </c>
      <c r="G24" s="4">
        <v>31.55</v>
      </c>
      <c r="I24" s="1"/>
      <c r="J24" t="str">
        <f>"(max) "&amp;K28</f>
        <v>(max) 13.4</v>
      </c>
      <c r="K24" s="4">
        <v>9.8800000000000008</v>
      </c>
      <c r="L24" s="4"/>
      <c r="M24" s="4"/>
      <c r="N24" s="4"/>
      <c r="O24" s="4"/>
      <c r="P24" s="4"/>
      <c r="Q24" s="4"/>
      <c r="R24" s="4"/>
      <c r="W24" s="4">
        <v>15.45</v>
      </c>
      <c r="X24" s="4">
        <v>17.7</v>
      </c>
      <c r="Y24" s="4">
        <v>24.6</v>
      </c>
      <c r="Z24" s="4">
        <v>25.75</v>
      </c>
    </row>
    <row r="25" spans="1:26" ht="16">
      <c r="A25" s="1" t="s">
        <v>378</v>
      </c>
      <c r="B25" s="1" t="str">
        <f t="shared" si="0"/>
        <v>(min) 14.4</v>
      </c>
      <c r="C25" s="1" t="str">
        <f t="shared" si="1"/>
        <v>(avg) 20.5</v>
      </c>
      <c r="D25" s="1" t="str">
        <f t="shared" si="2"/>
        <v>(max) 34.65</v>
      </c>
      <c r="E25" s="4">
        <v>14.4</v>
      </c>
      <c r="F25" s="4">
        <v>20.5</v>
      </c>
      <c r="G25" s="4">
        <v>34.65</v>
      </c>
      <c r="I25" s="1"/>
      <c r="W25" s="4">
        <v>16.95</v>
      </c>
      <c r="X25" s="4">
        <v>19.100000000000001</v>
      </c>
      <c r="Y25" s="4">
        <v>27.3</v>
      </c>
      <c r="Z25" s="4">
        <v>29.1</v>
      </c>
    </row>
    <row r="26" spans="1:26" ht="16">
      <c r="A26" s="1" t="s">
        <v>379</v>
      </c>
      <c r="B26" s="1" t="str">
        <f t="shared" si="0"/>
        <v>(min) 15.1</v>
      </c>
      <c r="C26" s="1" t="str">
        <f t="shared" si="1"/>
        <v>(avg) 22.05</v>
      </c>
      <c r="D26" s="1" t="str">
        <f t="shared" si="2"/>
        <v>(max) 37.85</v>
      </c>
      <c r="E26" s="4">
        <v>15.1</v>
      </c>
      <c r="F26" s="4">
        <v>22.05</v>
      </c>
      <c r="G26" s="4">
        <v>37.85</v>
      </c>
      <c r="I26" s="1"/>
      <c r="J26" t="str">
        <f>"(min) "&amp;K30</f>
        <v>(min) 6.16</v>
      </c>
      <c r="K26" s="4">
        <v>5.49</v>
      </c>
      <c r="L26" s="4"/>
      <c r="M26" s="4"/>
      <c r="N26" s="4"/>
      <c r="O26" s="4"/>
      <c r="P26" s="4"/>
      <c r="Q26" s="4"/>
      <c r="R26" s="4"/>
      <c r="W26" s="4">
        <v>18.5</v>
      </c>
      <c r="X26" s="4">
        <v>20.6</v>
      </c>
      <c r="Y26" s="4">
        <v>30</v>
      </c>
      <c r="Z26" s="4">
        <v>31.85</v>
      </c>
    </row>
    <row r="27" spans="1:26" ht="16">
      <c r="A27" s="1" t="s">
        <v>380</v>
      </c>
      <c r="B27" s="1" t="str">
        <f t="shared" si="0"/>
        <v>(min) 15.8</v>
      </c>
      <c r="C27" s="1" t="str">
        <f t="shared" si="1"/>
        <v>(avg) 23.8</v>
      </c>
      <c r="D27" s="1" t="str">
        <f t="shared" si="2"/>
        <v>(max) 40.75</v>
      </c>
      <c r="E27" s="4">
        <v>15.8</v>
      </c>
      <c r="F27" s="4">
        <v>23.8</v>
      </c>
      <c r="G27" s="4">
        <v>40.75</v>
      </c>
      <c r="J27" t="str">
        <f>"(avg) "&amp;K31</f>
        <v>(avg) 11.16</v>
      </c>
      <c r="K27" s="4">
        <v>9.0299999999999994</v>
      </c>
      <c r="W27" s="4">
        <v>19.149999999999999</v>
      </c>
      <c r="X27" s="4">
        <v>21.95</v>
      </c>
      <c r="Y27" s="4">
        <v>32.15</v>
      </c>
      <c r="Z27" s="4">
        <v>34.950000000000003</v>
      </c>
    </row>
    <row r="28" spans="1:26" ht="16">
      <c r="A28" s="1" t="s">
        <v>381</v>
      </c>
      <c r="B28" s="1" t="str">
        <f t="shared" si="0"/>
        <v>(min) 15.9</v>
      </c>
      <c r="C28" s="1" t="str">
        <f t="shared" si="1"/>
        <v>(avg) 25.6</v>
      </c>
      <c r="D28" s="1" t="str">
        <f t="shared" si="2"/>
        <v>(max) 43.95</v>
      </c>
      <c r="E28" s="4">
        <v>15.9</v>
      </c>
      <c r="F28" s="4">
        <v>25.6</v>
      </c>
      <c r="G28" s="4">
        <v>43.95</v>
      </c>
      <c r="J28" t="str">
        <f>"(max) "&amp;K32</f>
        <v>(max) 16.13</v>
      </c>
      <c r="K28" s="4">
        <v>13.4</v>
      </c>
      <c r="L28" s="4"/>
      <c r="M28" s="4"/>
      <c r="N28" s="4"/>
      <c r="O28" s="4"/>
      <c r="P28" s="4"/>
      <c r="Q28" s="4"/>
      <c r="R28" s="4"/>
      <c r="W28" s="4">
        <v>19.25</v>
      </c>
      <c r="X28" s="4">
        <v>23.15</v>
      </c>
      <c r="Y28" s="4">
        <v>34.15</v>
      </c>
      <c r="Z28" s="4">
        <v>37.6</v>
      </c>
    </row>
    <row r="29" spans="1:26" ht="16">
      <c r="A29" s="2"/>
      <c r="B29" s="2"/>
      <c r="C29" s="2"/>
      <c r="D29" s="2"/>
      <c r="E29" s="2"/>
      <c r="F29" s="2"/>
      <c r="G29" s="2"/>
      <c r="W29" s="2"/>
      <c r="X29" s="2"/>
      <c r="Y29" s="2"/>
      <c r="Z29" s="2"/>
    </row>
    <row r="30" spans="1:26" ht="16">
      <c r="A30" s="5" t="s">
        <v>383</v>
      </c>
      <c r="B30" s="5"/>
      <c r="C30" s="5"/>
      <c r="D30" s="5"/>
      <c r="E30" s="2"/>
      <c r="F30" s="2"/>
      <c r="G30" s="2"/>
      <c r="J30" t="str">
        <f>"(min) "&amp;K34</f>
        <v>(min) 7.24</v>
      </c>
      <c r="K30" s="4">
        <v>6.16</v>
      </c>
      <c r="L30" s="4"/>
      <c r="M30" s="4"/>
      <c r="N30" s="4"/>
      <c r="O30" s="4"/>
      <c r="P30" s="4"/>
      <c r="Q30" s="4"/>
      <c r="R30" s="4"/>
      <c r="W30" s="2"/>
      <c r="X30" s="2"/>
      <c r="Y30" s="2"/>
      <c r="Z30" s="2"/>
    </row>
    <row r="31" spans="1:26" ht="16">
      <c r="A31" s="1" t="s">
        <v>372</v>
      </c>
      <c r="B31" s="1" t="str">
        <f>"(min) "&amp;E31</f>
        <v>(min) 13</v>
      </c>
      <c r="C31" s="1" t="str">
        <f>"(avg) "&amp;F31</f>
        <v>(avg) 15.55</v>
      </c>
      <c r="D31" s="1" t="str">
        <f>"(max) "&amp;G31</f>
        <v>(max) 20.8</v>
      </c>
      <c r="E31" s="4">
        <v>13</v>
      </c>
      <c r="F31" s="4">
        <v>15.55</v>
      </c>
      <c r="G31" s="4">
        <v>20.8</v>
      </c>
      <c r="J31" t="str">
        <f>"(avg) "&amp;K35</f>
        <v>(avg) 12.94</v>
      </c>
      <c r="K31" s="4">
        <v>11.16</v>
      </c>
      <c r="W31" s="4">
        <v>13.3</v>
      </c>
      <c r="X31" s="4">
        <v>13.8</v>
      </c>
      <c r="Y31" s="4">
        <v>19.600000000000001</v>
      </c>
      <c r="Z31" s="4">
        <v>20.5</v>
      </c>
    </row>
    <row r="32" spans="1:26" ht="16">
      <c r="A32" s="1" t="s">
        <v>373</v>
      </c>
      <c r="B32" s="1" t="str">
        <f t="shared" ref="B32:B40" si="3">"(min) "&amp;E32</f>
        <v>(min) 13.15</v>
      </c>
      <c r="C32" s="1" t="str">
        <f t="shared" ref="C32:C40" si="4">"(avg) "&amp;F32</f>
        <v>(avg) 16.55</v>
      </c>
      <c r="D32" s="1" t="str">
        <f t="shared" ref="D32:D40" si="5">"(max) "&amp;G32</f>
        <v>(max) 24.65</v>
      </c>
      <c r="E32" s="4">
        <v>13.15</v>
      </c>
      <c r="F32" s="4">
        <v>16.55</v>
      </c>
      <c r="G32" s="4">
        <v>24.65</v>
      </c>
      <c r="J32" t="str">
        <f>"(max) "&amp;K36</f>
        <v>(max) 18.7</v>
      </c>
      <c r="K32" s="4">
        <v>16.13</v>
      </c>
      <c r="L32" s="4"/>
      <c r="M32" s="4"/>
      <c r="N32" s="4"/>
      <c r="O32" s="4"/>
      <c r="P32" s="4"/>
      <c r="Q32" s="4"/>
      <c r="R32" s="4"/>
      <c r="W32" s="4">
        <v>13.55</v>
      </c>
      <c r="X32" s="4">
        <v>14.1</v>
      </c>
      <c r="Y32" s="4">
        <v>21.65</v>
      </c>
      <c r="Z32" s="4">
        <v>23.55</v>
      </c>
    </row>
    <row r="33" spans="1:26" ht="16">
      <c r="A33" s="1" t="s">
        <v>374</v>
      </c>
      <c r="B33" s="1" t="str">
        <f t="shared" si="3"/>
        <v>(min) 13.25</v>
      </c>
      <c r="C33" s="1" t="str">
        <f t="shared" si="4"/>
        <v>(avg) 18.2</v>
      </c>
      <c r="D33" s="1" t="str">
        <f t="shared" si="5"/>
        <v>(max) 28.3</v>
      </c>
      <c r="E33" s="4">
        <v>13.25</v>
      </c>
      <c r="F33" s="4">
        <v>18.2</v>
      </c>
      <c r="G33" s="4">
        <v>28.3</v>
      </c>
      <c r="W33" s="4">
        <v>14</v>
      </c>
      <c r="X33" s="4">
        <v>14.9</v>
      </c>
      <c r="Y33" s="4">
        <v>24.9</v>
      </c>
      <c r="Z33" s="4">
        <v>27.35</v>
      </c>
    </row>
    <row r="34" spans="1:26" ht="16">
      <c r="A34" s="1" t="s">
        <v>375</v>
      </c>
      <c r="B34" s="1" t="str">
        <f t="shared" si="3"/>
        <v>(min) 13.65</v>
      </c>
      <c r="C34" s="1" t="str">
        <f t="shared" si="4"/>
        <v>(avg) 21.25</v>
      </c>
      <c r="D34" s="1" t="str">
        <f t="shared" si="5"/>
        <v>(max) 32.2</v>
      </c>
      <c r="E34" s="4">
        <v>13.65</v>
      </c>
      <c r="F34" s="4">
        <v>21.25</v>
      </c>
      <c r="G34" s="4">
        <v>32.200000000000003</v>
      </c>
      <c r="J34" t="str">
        <f>"(min) "&amp;K38</f>
        <v>(min) 8.09</v>
      </c>
      <c r="K34" s="4">
        <v>7.24</v>
      </c>
      <c r="L34" s="4"/>
      <c r="M34" s="4"/>
      <c r="N34" s="4"/>
      <c r="O34" s="4"/>
      <c r="P34" s="4"/>
      <c r="Q34" s="4"/>
      <c r="R34" s="4"/>
      <c r="W34" s="4">
        <v>14.45</v>
      </c>
      <c r="X34" s="4">
        <v>16.100000000000001</v>
      </c>
      <c r="Y34" s="4">
        <v>28.75</v>
      </c>
      <c r="Z34" s="4">
        <v>31.2</v>
      </c>
    </row>
    <row r="35" spans="1:26" ht="16">
      <c r="A35" s="1" t="s">
        <v>376</v>
      </c>
      <c r="B35" s="1" t="str">
        <f t="shared" si="3"/>
        <v>(min) 14.05</v>
      </c>
      <c r="C35" s="1" t="str">
        <f t="shared" si="4"/>
        <v>(avg) 23.55</v>
      </c>
      <c r="D35" s="1" t="str">
        <f t="shared" si="5"/>
        <v>(max) 36.6</v>
      </c>
      <c r="E35" s="4">
        <v>14.05</v>
      </c>
      <c r="F35" s="4">
        <v>23.55</v>
      </c>
      <c r="G35" s="4">
        <v>36.6</v>
      </c>
      <c r="J35" t="str">
        <f>"(avg) "&amp;K39</f>
        <v>(avg) 14.76</v>
      </c>
      <c r="K35" s="4">
        <v>12.94</v>
      </c>
      <c r="W35" s="4">
        <v>14.95</v>
      </c>
      <c r="X35" s="4">
        <v>17.55</v>
      </c>
      <c r="Y35" s="4">
        <v>32.1</v>
      </c>
      <c r="Z35" s="4">
        <v>34.700000000000003</v>
      </c>
    </row>
    <row r="36" spans="1:26" ht="16">
      <c r="A36" s="1" t="s">
        <v>377</v>
      </c>
      <c r="B36" s="1" t="str">
        <f t="shared" si="3"/>
        <v>(min) 14.65</v>
      </c>
      <c r="C36" s="1" t="str">
        <f t="shared" si="4"/>
        <v>(avg) 25.75</v>
      </c>
      <c r="D36" s="1" t="str">
        <f t="shared" si="5"/>
        <v>(max) 40.15</v>
      </c>
      <c r="E36" s="4">
        <v>14.65</v>
      </c>
      <c r="F36" s="4">
        <v>25.75</v>
      </c>
      <c r="G36" s="4">
        <v>40.15</v>
      </c>
      <c r="J36" t="str">
        <f>"(max) "&amp;K40</f>
        <v>(max) 21.42</v>
      </c>
      <c r="K36" s="4">
        <v>18.7</v>
      </c>
      <c r="L36" s="4"/>
      <c r="M36" s="4"/>
      <c r="N36" s="4"/>
      <c r="O36" s="4"/>
      <c r="P36" s="4"/>
      <c r="Q36" s="4"/>
      <c r="R36" s="4"/>
      <c r="W36" s="4">
        <v>15.5</v>
      </c>
      <c r="X36" s="4">
        <v>19.100000000000001</v>
      </c>
      <c r="Y36" s="4">
        <v>35.700000000000003</v>
      </c>
      <c r="Z36" s="4">
        <v>38.6</v>
      </c>
    </row>
    <row r="37" spans="1:26" ht="16">
      <c r="A37" s="1" t="s">
        <v>378</v>
      </c>
      <c r="B37" s="1" t="str">
        <f t="shared" si="3"/>
        <v>(min) 15.25</v>
      </c>
      <c r="C37" s="1" t="str">
        <f t="shared" si="4"/>
        <v>(avg) 28.15</v>
      </c>
      <c r="D37" s="1" t="str">
        <f t="shared" si="5"/>
        <v>(max) 44.15</v>
      </c>
      <c r="E37" s="4">
        <v>15.25</v>
      </c>
      <c r="F37" s="4">
        <v>28.15</v>
      </c>
      <c r="G37" s="4">
        <v>44.15</v>
      </c>
      <c r="W37" s="4">
        <v>17</v>
      </c>
      <c r="X37" s="4">
        <v>20.7</v>
      </c>
      <c r="Y37" s="4">
        <v>40.15</v>
      </c>
      <c r="Z37" s="4">
        <v>42.8</v>
      </c>
    </row>
    <row r="38" spans="1:26" ht="16">
      <c r="A38" s="1" t="s">
        <v>379</v>
      </c>
      <c r="B38" s="1" t="str">
        <f t="shared" si="3"/>
        <v>(min) 15.9</v>
      </c>
      <c r="C38" s="1" t="str">
        <f t="shared" si="4"/>
        <v>(avg) 30.7</v>
      </c>
      <c r="D38" s="1" t="str">
        <f t="shared" si="5"/>
        <v>(max) 48.6</v>
      </c>
      <c r="E38" s="4">
        <v>15.9</v>
      </c>
      <c r="F38" s="4">
        <v>30.7</v>
      </c>
      <c r="G38" s="4">
        <v>48.6</v>
      </c>
      <c r="J38" t="str">
        <f>"(min) "&amp;K42</f>
        <v>(min) 8.63</v>
      </c>
      <c r="K38" s="4">
        <v>8.09</v>
      </c>
      <c r="W38" s="4">
        <v>18.55</v>
      </c>
      <c r="X38" s="4">
        <v>22.15</v>
      </c>
      <c r="Y38" s="4">
        <v>44.4</v>
      </c>
      <c r="Z38" s="4">
        <v>47.15</v>
      </c>
    </row>
    <row r="39" spans="1:26" ht="16">
      <c r="A39" s="1" t="s">
        <v>380</v>
      </c>
      <c r="B39" s="1" t="str">
        <f t="shared" si="3"/>
        <v>(min) 16.75</v>
      </c>
      <c r="C39" s="1" t="str">
        <f t="shared" si="4"/>
        <v>(avg) 32.95</v>
      </c>
      <c r="D39" s="1" t="str">
        <f t="shared" si="5"/>
        <v>(max) 53.35</v>
      </c>
      <c r="E39" s="4">
        <v>16.75</v>
      </c>
      <c r="F39" s="4">
        <v>32.950000000000003</v>
      </c>
      <c r="G39" s="4">
        <v>53.35</v>
      </c>
      <c r="J39" t="str">
        <f>"(avg) "&amp;K43</f>
        <v>(avg) 16.73</v>
      </c>
      <c r="K39" s="4">
        <v>14.76</v>
      </c>
      <c r="W39" s="4">
        <v>19.399999999999999</v>
      </c>
      <c r="X39" s="4">
        <v>23.95</v>
      </c>
      <c r="Y39" s="4">
        <v>48.3</v>
      </c>
      <c r="Z39" s="4">
        <v>51.7</v>
      </c>
    </row>
    <row r="40" spans="1:26" ht="16">
      <c r="A40" s="1" t="s">
        <v>381</v>
      </c>
      <c r="B40" s="1" t="str">
        <f t="shared" si="3"/>
        <v>(min) 17.5</v>
      </c>
      <c r="C40" s="1" t="str">
        <f t="shared" si="4"/>
        <v>(avg) 35.2</v>
      </c>
      <c r="D40" s="1" t="str">
        <f t="shared" si="5"/>
        <v>(max) 57.7</v>
      </c>
      <c r="E40" s="4">
        <v>17.5</v>
      </c>
      <c r="F40" s="4">
        <v>35.200000000000003</v>
      </c>
      <c r="G40" s="4">
        <v>57.7</v>
      </c>
      <c r="J40" t="str">
        <f>"(max) "&amp;K44</f>
        <v>(max) 24.05</v>
      </c>
      <c r="K40" s="4">
        <v>21.42</v>
      </c>
      <c r="W40" s="4">
        <v>20.6</v>
      </c>
      <c r="X40" s="4">
        <v>25.8</v>
      </c>
      <c r="Y40" s="4">
        <v>51.55</v>
      </c>
      <c r="Z40" s="4">
        <v>56.25</v>
      </c>
    </row>
    <row r="41" spans="1:26" ht="16">
      <c r="A41" s="2"/>
      <c r="B41" s="2"/>
      <c r="C41" s="2"/>
      <c r="D41" s="2"/>
      <c r="E41" s="2"/>
      <c r="F41" s="2"/>
      <c r="G41" s="2"/>
      <c r="W41" s="2"/>
      <c r="X41" s="2"/>
      <c r="Y41" s="2"/>
      <c r="Z41" s="2"/>
    </row>
    <row r="42" spans="1:26" ht="16">
      <c r="A42" s="5" t="s">
        <v>384</v>
      </c>
      <c r="B42" s="5"/>
      <c r="C42" s="5"/>
      <c r="D42" s="5"/>
      <c r="E42" s="2"/>
      <c r="F42" s="2"/>
      <c r="G42" s="2"/>
      <c r="J42" t="str">
        <f>"(min) "&amp;K46</f>
        <v>(min) 9.26</v>
      </c>
      <c r="K42" s="4">
        <v>8.6300000000000008</v>
      </c>
      <c r="W42" s="2"/>
      <c r="X42" s="2"/>
      <c r="Y42" s="2"/>
      <c r="Z42" s="2"/>
    </row>
    <row r="43" spans="1:26" ht="16">
      <c r="A43" s="1" t="s">
        <v>372</v>
      </c>
      <c r="B43" s="1" t="str">
        <f>"(min) "&amp;E43</f>
        <v>(min) 19.9</v>
      </c>
      <c r="C43" s="1" t="str">
        <f>"(avg) "&amp;F43</f>
        <v>(avg) 41.4</v>
      </c>
      <c r="D43" s="1" t="str">
        <f>"(max) "&amp;G43</f>
        <v>(max) 49.25</v>
      </c>
      <c r="E43" s="4">
        <v>19.899999999999999</v>
      </c>
      <c r="F43" s="4">
        <v>41.4</v>
      </c>
      <c r="G43" s="4">
        <v>49.25</v>
      </c>
      <c r="J43" t="str">
        <f>"(avg) "&amp;K47</f>
        <v>(avg) 18.41</v>
      </c>
      <c r="K43" s="4">
        <v>16.73</v>
      </c>
      <c r="W43" s="4">
        <v>27</v>
      </c>
      <c r="X43" s="4">
        <v>37.299999999999997</v>
      </c>
      <c r="Y43" s="4">
        <v>44.95</v>
      </c>
      <c r="Z43" s="4">
        <v>47.9</v>
      </c>
    </row>
    <row r="44" spans="1:26" ht="16">
      <c r="A44" s="1" t="s">
        <v>373</v>
      </c>
      <c r="B44" s="1" t="str">
        <f t="shared" ref="B44:B52" si="6">"(min) "&amp;E44</f>
        <v>(min) 21.3</v>
      </c>
      <c r="C44" s="1" t="str">
        <f t="shared" ref="C44:C52" si="7">"(avg) "&amp;F44</f>
        <v>(avg) 45.8</v>
      </c>
      <c r="D44" s="1" t="str">
        <f t="shared" ref="D44:D52" si="8">"(max) "&amp;G44</f>
        <v>(max) 54.95</v>
      </c>
      <c r="E44" s="4">
        <v>21.3</v>
      </c>
      <c r="F44" s="4">
        <v>45.8</v>
      </c>
      <c r="G44" s="4">
        <v>54.95</v>
      </c>
      <c r="J44" t="str">
        <f>"(max) "&amp;K48</f>
        <v>(max) 27.01</v>
      </c>
      <c r="K44" s="4">
        <v>24.05</v>
      </c>
      <c r="W44" s="4">
        <v>28.6</v>
      </c>
      <c r="X44" s="4">
        <v>42.1</v>
      </c>
      <c r="Y44" s="4">
        <v>50.75</v>
      </c>
      <c r="Z44" s="4">
        <v>52.8</v>
      </c>
    </row>
    <row r="45" spans="1:26" ht="16">
      <c r="A45" s="1" t="s">
        <v>374</v>
      </c>
      <c r="B45" s="1" t="str">
        <f t="shared" si="6"/>
        <v>(min) 22.85</v>
      </c>
      <c r="C45" s="1" t="str">
        <f t="shared" si="7"/>
        <v>(avg) 50.75</v>
      </c>
      <c r="D45" s="1" t="str">
        <f t="shared" si="8"/>
        <v>(max) 60.05</v>
      </c>
      <c r="E45" s="4">
        <v>22.85</v>
      </c>
      <c r="F45" s="4">
        <v>50.75</v>
      </c>
      <c r="G45" s="4">
        <v>60.05</v>
      </c>
      <c r="W45" s="4">
        <v>30.3</v>
      </c>
      <c r="X45" s="4">
        <v>46.65</v>
      </c>
      <c r="Y45" s="4">
        <v>56.25</v>
      </c>
      <c r="Z45" s="4">
        <v>58.1</v>
      </c>
    </row>
    <row r="46" spans="1:26" ht="16">
      <c r="A46" s="1" t="s">
        <v>375</v>
      </c>
      <c r="B46" s="1" t="str">
        <f t="shared" si="6"/>
        <v>(min) 24.6</v>
      </c>
      <c r="C46" s="1" t="str">
        <f t="shared" si="7"/>
        <v>(avg) 55.6</v>
      </c>
      <c r="D46" s="1" t="str">
        <f t="shared" si="8"/>
        <v>(max) 65.75</v>
      </c>
      <c r="E46" s="4">
        <v>24.6</v>
      </c>
      <c r="F46" s="4">
        <v>55.6</v>
      </c>
      <c r="G46" s="4">
        <v>65.75</v>
      </c>
      <c r="J46" t="str">
        <f>"(min) "&amp;K50</f>
        <v>(min) 9.68</v>
      </c>
      <c r="K46" s="4">
        <v>9.26</v>
      </c>
      <c r="L46" s="4"/>
      <c r="M46" s="4"/>
      <c r="W46" s="4">
        <v>32.200000000000003</v>
      </c>
      <c r="X46" s="4">
        <v>50.55</v>
      </c>
      <c r="Y46" s="4">
        <v>61.45</v>
      </c>
      <c r="Z46" s="4">
        <v>63.2</v>
      </c>
    </row>
    <row r="47" spans="1:26" ht="16">
      <c r="A47" s="1" t="s">
        <v>376</v>
      </c>
      <c r="B47" s="1" t="str">
        <f t="shared" si="6"/>
        <v>(min) 25.05</v>
      </c>
      <c r="C47" s="1" t="str">
        <f t="shared" si="7"/>
        <v>(avg) 60.45</v>
      </c>
      <c r="D47" s="1" t="str">
        <f t="shared" si="8"/>
        <v>(max) 69.75</v>
      </c>
      <c r="E47" s="4">
        <v>25.05</v>
      </c>
      <c r="F47" s="4">
        <v>60.45</v>
      </c>
      <c r="G47" s="4">
        <v>69.75</v>
      </c>
      <c r="J47" t="str">
        <f>"(avg) "&amp;K51</f>
        <v>(avg) 19.82</v>
      </c>
      <c r="K47" s="4">
        <v>18.41</v>
      </c>
      <c r="L47" s="4"/>
      <c r="M47" s="4"/>
      <c r="W47" s="4">
        <v>32.35</v>
      </c>
      <c r="X47" s="4">
        <v>53.75</v>
      </c>
      <c r="Y47" s="4">
        <v>65.55</v>
      </c>
      <c r="Z47" s="4">
        <v>67.400000000000006</v>
      </c>
    </row>
    <row r="48" spans="1:26" ht="16">
      <c r="A48" s="1" t="s">
        <v>377</v>
      </c>
      <c r="B48" s="1" t="str">
        <f t="shared" si="6"/>
        <v>(min) 26.45</v>
      </c>
      <c r="C48" s="1" t="str">
        <f t="shared" si="7"/>
        <v>(avg) 64.45</v>
      </c>
      <c r="D48" s="1" t="str">
        <f t="shared" si="8"/>
        <v>(max) 75.25</v>
      </c>
      <c r="E48" s="4">
        <v>26.45</v>
      </c>
      <c r="F48" s="4">
        <v>64.45</v>
      </c>
      <c r="G48" s="4">
        <v>75.25</v>
      </c>
      <c r="J48" t="str">
        <f>"(max) "&amp;K52</f>
        <v>(max) 30.03</v>
      </c>
      <c r="K48" s="4">
        <v>27.01</v>
      </c>
      <c r="L48" s="4"/>
      <c r="M48" s="4"/>
      <c r="W48" s="4">
        <v>36.85</v>
      </c>
      <c r="X48" s="4">
        <v>59.8</v>
      </c>
      <c r="Y48" s="4">
        <v>71</v>
      </c>
      <c r="Z48" s="4">
        <v>72.150000000000006</v>
      </c>
    </row>
    <row r="49" spans="1:26" ht="16">
      <c r="A49" s="1" t="s">
        <v>378</v>
      </c>
      <c r="B49" s="1" t="str">
        <f t="shared" si="6"/>
        <v>(min) 27.3</v>
      </c>
      <c r="C49" s="1" t="str">
        <f t="shared" si="7"/>
        <v>(avg) 70</v>
      </c>
      <c r="D49" s="1" t="str">
        <f t="shared" si="8"/>
        <v>(max) 80.4</v>
      </c>
      <c r="E49" s="4">
        <v>27.3</v>
      </c>
      <c r="F49" s="4">
        <v>70</v>
      </c>
      <c r="G49" s="4">
        <v>80.400000000000006</v>
      </c>
      <c r="W49" s="4">
        <v>38.450000000000003</v>
      </c>
      <c r="X49" s="4">
        <v>63.95</v>
      </c>
      <c r="Y49" s="4">
        <v>76.05</v>
      </c>
      <c r="Z49" s="4">
        <v>77.599999999999994</v>
      </c>
    </row>
    <row r="50" spans="1:26" ht="16">
      <c r="A50" s="1" t="s">
        <v>379</v>
      </c>
      <c r="B50" s="1" t="str">
        <f t="shared" si="6"/>
        <v>(min) 28.7</v>
      </c>
      <c r="C50" s="1" t="str">
        <f t="shared" si="7"/>
        <v>(avg) 74.55</v>
      </c>
      <c r="D50" s="1" t="str">
        <f t="shared" si="8"/>
        <v>(max) 85.45</v>
      </c>
      <c r="E50" s="4">
        <v>28.7</v>
      </c>
      <c r="F50" s="4">
        <v>74.55</v>
      </c>
      <c r="G50" s="4">
        <v>85.45</v>
      </c>
      <c r="J50" t="str">
        <f>"(min) "&amp;K54</f>
        <v>(min) 10.41</v>
      </c>
      <c r="K50" s="4">
        <v>9.68</v>
      </c>
      <c r="W50" s="4">
        <v>39.549999999999997</v>
      </c>
      <c r="X50" s="4">
        <v>68.150000000000006</v>
      </c>
      <c r="Y50" s="4">
        <v>81.2</v>
      </c>
      <c r="Z50" s="4">
        <v>83.1</v>
      </c>
    </row>
    <row r="51" spans="1:26" ht="16">
      <c r="A51" s="1" t="s">
        <v>380</v>
      </c>
      <c r="B51" s="1" t="str">
        <f t="shared" si="6"/>
        <v>(min) 29.85</v>
      </c>
      <c r="C51" s="1" t="str">
        <f t="shared" si="7"/>
        <v>(avg) 79.35</v>
      </c>
      <c r="D51" s="1" t="str">
        <f t="shared" si="8"/>
        <v>(max) 91</v>
      </c>
      <c r="E51" s="4">
        <v>29.85</v>
      </c>
      <c r="F51" s="4">
        <v>79.349999999999994</v>
      </c>
      <c r="G51" s="4">
        <v>91</v>
      </c>
      <c r="J51" t="str">
        <f>"(avg) "&amp;K55</f>
        <v>(avg) 21.51</v>
      </c>
      <c r="K51" s="4">
        <v>19.82</v>
      </c>
      <c r="W51" s="4">
        <v>41.3</v>
      </c>
      <c r="X51" s="4">
        <v>72</v>
      </c>
      <c r="Y51" s="4">
        <v>86.2</v>
      </c>
      <c r="Z51" s="4">
        <v>88.55</v>
      </c>
    </row>
    <row r="52" spans="1:26" ht="16">
      <c r="A52" s="1" t="s">
        <v>381</v>
      </c>
      <c r="B52" s="1" t="str">
        <f t="shared" si="6"/>
        <v>(min) 30.3</v>
      </c>
      <c r="C52" s="1" t="str">
        <f t="shared" si="7"/>
        <v>(avg) 83.55</v>
      </c>
      <c r="D52" s="1" t="str">
        <f t="shared" si="8"/>
        <v>(max) 96.4</v>
      </c>
      <c r="E52" s="4">
        <v>30.3</v>
      </c>
      <c r="F52" s="4">
        <v>83.55</v>
      </c>
      <c r="G52" s="4">
        <v>96.4</v>
      </c>
      <c r="J52" t="str">
        <f>"(max) "&amp;K56</f>
        <v>(max) 32.66</v>
      </c>
      <c r="K52" s="4">
        <v>30.03</v>
      </c>
      <c r="W52" s="4">
        <v>42.9</v>
      </c>
      <c r="X52" s="4">
        <v>75.3</v>
      </c>
      <c r="Y52" s="4">
        <v>91.3</v>
      </c>
      <c r="Z52" s="4">
        <v>93.7</v>
      </c>
    </row>
    <row r="53" spans="1:26" ht="16">
      <c r="A53" s="2"/>
      <c r="B53" s="2"/>
      <c r="C53" s="2"/>
      <c r="D53" s="2"/>
      <c r="E53" s="2"/>
      <c r="F53" s="2"/>
      <c r="G53" s="2"/>
      <c r="W53" s="2"/>
      <c r="X53" s="2"/>
      <c r="Y53" s="2"/>
      <c r="Z53" s="2"/>
    </row>
    <row r="54" spans="1:26" ht="16">
      <c r="A54" s="5" t="s">
        <v>385</v>
      </c>
      <c r="B54" s="5"/>
      <c r="C54" s="5"/>
      <c r="D54" s="5"/>
      <c r="E54" s="2"/>
      <c r="F54" s="2"/>
      <c r="G54" s="2"/>
      <c r="K54" s="4">
        <v>10.41</v>
      </c>
      <c r="W54" s="2"/>
      <c r="X54" s="2"/>
      <c r="Y54" s="2"/>
      <c r="Z54" s="2"/>
    </row>
    <row r="55" spans="1:26" ht="16">
      <c r="A55" s="1" t="s">
        <v>372</v>
      </c>
      <c r="B55" s="1" t="str">
        <f>"(min) "&amp;E55</f>
        <v>(min) 19.9</v>
      </c>
      <c r="C55" s="1" t="str">
        <f>"(avg) "&amp;F55</f>
        <v>(avg) 41.4</v>
      </c>
      <c r="D55" s="1" t="str">
        <f>"(max) "&amp;G55</f>
        <v>(max) 49.25</v>
      </c>
      <c r="E55" s="4">
        <v>19.899999999999999</v>
      </c>
      <c r="F55" s="4">
        <v>41.4</v>
      </c>
      <c r="G55" s="4">
        <v>49.25</v>
      </c>
      <c r="K55" s="4">
        <v>21.51</v>
      </c>
      <c r="W55" s="4">
        <v>27</v>
      </c>
      <c r="X55" s="4">
        <v>37.299999999999997</v>
      </c>
      <c r="Y55" s="4">
        <v>44.95</v>
      </c>
      <c r="Z55" s="4">
        <v>47.9</v>
      </c>
    </row>
    <row r="56" spans="1:26" ht="16">
      <c r="A56" s="1" t="s">
        <v>373</v>
      </c>
      <c r="B56" s="1" t="str">
        <f t="shared" ref="B56:B64" si="9">"(min) "&amp;E56</f>
        <v>(min) 21.3</v>
      </c>
      <c r="C56" s="1" t="str">
        <f t="shared" ref="C56:C64" si="10">"(avg) "&amp;F56</f>
        <v>(avg) 45.8</v>
      </c>
      <c r="D56" s="1" t="str">
        <f t="shared" ref="D56:D64" si="11">"(max) "&amp;G56</f>
        <v>(max) 54.95</v>
      </c>
      <c r="E56" s="4">
        <v>21.3</v>
      </c>
      <c r="F56" s="4">
        <v>45.8</v>
      </c>
      <c r="G56" s="4">
        <v>54.95</v>
      </c>
      <c r="K56" s="4">
        <v>32.659999999999997</v>
      </c>
      <c r="W56" s="4">
        <v>28.6</v>
      </c>
      <c r="X56" s="4">
        <v>42.1</v>
      </c>
      <c r="Y56" s="4">
        <v>50.75</v>
      </c>
      <c r="Z56" s="4">
        <v>52.8</v>
      </c>
    </row>
    <row r="57" spans="1:26" ht="16">
      <c r="A57" s="1" t="s">
        <v>374</v>
      </c>
      <c r="B57" s="1" t="str">
        <f t="shared" si="9"/>
        <v>(min) 22.85</v>
      </c>
      <c r="C57" s="1" t="str">
        <f t="shared" si="10"/>
        <v>(avg) 50.75</v>
      </c>
      <c r="D57" s="1" t="str">
        <f t="shared" si="11"/>
        <v>(max) 60.05</v>
      </c>
      <c r="E57" s="4">
        <v>22.85</v>
      </c>
      <c r="F57" s="4">
        <v>50.75</v>
      </c>
      <c r="G57" s="4">
        <v>60.05</v>
      </c>
      <c r="W57" s="4">
        <v>30.3</v>
      </c>
      <c r="X57" s="4">
        <v>46.65</v>
      </c>
      <c r="Y57" s="4">
        <v>56.25</v>
      </c>
      <c r="Z57" s="4">
        <v>58.1</v>
      </c>
    </row>
    <row r="58" spans="1:26" ht="16">
      <c r="A58" s="1" t="s">
        <v>375</v>
      </c>
      <c r="B58" s="1" t="str">
        <f t="shared" si="9"/>
        <v>(min) 24.6</v>
      </c>
      <c r="C58" s="1" t="str">
        <f t="shared" si="10"/>
        <v>(avg) 55.6</v>
      </c>
      <c r="D58" s="1" t="str">
        <f t="shared" si="11"/>
        <v>(max) 65.75</v>
      </c>
      <c r="E58" s="4">
        <v>24.6</v>
      </c>
      <c r="F58" s="4">
        <v>55.6</v>
      </c>
      <c r="G58" s="4">
        <v>65.75</v>
      </c>
      <c r="W58" s="4">
        <v>32.200000000000003</v>
      </c>
      <c r="X58" s="4">
        <v>50.55</v>
      </c>
      <c r="Y58" s="4">
        <v>61.45</v>
      </c>
      <c r="Z58" s="4">
        <v>63.2</v>
      </c>
    </row>
    <row r="59" spans="1:26" ht="16">
      <c r="A59" s="1" t="s">
        <v>376</v>
      </c>
      <c r="B59" s="1" t="str">
        <f t="shared" si="9"/>
        <v>(min) 25.05</v>
      </c>
      <c r="C59" s="1" t="str">
        <f t="shared" si="10"/>
        <v>(avg) 60.45</v>
      </c>
      <c r="D59" s="1" t="str">
        <f t="shared" si="11"/>
        <v>(max) 69.75</v>
      </c>
      <c r="E59" s="4">
        <v>25.05</v>
      </c>
      <c r="F59" s="4">
        <v>60.45</v>
      </c>
      <c r="G59" s="4">
        <v>69.75</v>
      </c>
      <c r="W59" s="4">
        <v>32.35</v>
      </c>
      <c r="X59" s="4">
        <v>53.75</v>
      </c>
      <c r="Y59" s="4">
        <v>65.55</v>
      </c>
      <c r="Z59" s="4">
        <v>67.400000000000006</v>
      </c>
    </row>
    <row r="60" spans="1:26" ht="16">
      <c r="A60" s="1" t="s">
        <v>377</v>
      </c>
      <c r="B60" s="1" t="str">
        <f t="shared" si="9"/>
        <v>(min) 26.45</v>
      </c>
      <c r="C60" s="1" t="str">
        <f t="shared" si="10"/>
        <v>(avg) 64.45</v>
      </c>
      <c r="D60" s="1" t="str">
        <f t="shared" si="11"/>
        <v>(max) 75.25</v>
      </c>
      <c r="E60" s="4">
        <v>26.45</v>
      </c>
      <c r="F60" s="4">
        <v>64.45</v>
      </c>
      <c r="G60" s="4">
        <v>75.25</v>
      </c>
      <c r="W60" s="4">
        <v>36.85</v>
      </c>
      <c r="X60" s="4">
        <v>59.8</v>
      </c>
      <c r="Y60" s="4">
        <v>71</v>
      </c>
      <c r="Z60" s="4">
        <v>72.150000000000006</v>
      </c>
    </row>
    <row r="61" spans="1:26" ht="16">
      <c r="A61" s="1" t="s">
        <v>378</v>
      </c>
      <c r="B61" s="1" t="str">
        <f t="shared" si="9"/>
        <v>(min) 27.3</v>
      </c>
      <c r="C61" s="1" t="str">
        <f t="shared" si="10"/>
        <v>(avg) 70</v>
      </c>
      <c r="D61" s="1" t="str">
        <f t="shared" si="11"/>
        <v>(max) 80.4</v>
      </c>
      <c r="E61" s="4">
        <v>27.3</v>
      </c>
      <c r="F61" s="4">
        <v>70</v>
      </c>
      <c r="G61" s="4">
        <v>80.400000000000006</v>
      </c>
      <c r="W61" s="4">
        <v>38.450000000000003</v>
      </c>
      <c r="X61" s="4">
        <v>63.95</v>
      </c>
      <c r="Y61" s="4">
        <v>76.05</v>
      </c>
      <c r="Z61" s="4">
        <v>77.599999999999994</v>
      </c>
    </row>
    <row r="62" spans="1:26" ht="16">
      <c r="A62" s="1" t="s">
        <v>379</v>
      </c>
      <c r="B62" s="1" t="str">
        <f t="shared" si="9"/>
        <v>(min) 28.7</v>
      </c>
      <c r="C62" s="1" t="str">
        <f t="shared" si="10"/>
        <v>(avg) 74.55</v>
      </c>
      <c r="D62" s="1" t="str">
        <f t="shared" si="11"/>
        <v>(max) 85.45</v>
      </c>
      <c r="E62" s="4">
        <v>28.7</v>
      </c>
      <c r="F62" s="4">
        <v>74.55</v>
      </c>
      <c r="G62" s="4">
        <v>85.45</v>
      </c>
      <c r="W62" s="4">
        <v>39.549999999999997</v>
      </c>
      <c r="X62" s="4">
        <v>68.150000000000006</v>
      </c>
      <c r="Y62" s="4">
        <v>81.2</v>
      </c>
      <c r="Z62" s="4">
        <v>83.1</v>
      </c>
    </row>
    <row r="63" spans="1:26" ht="16">
      <c r="A63" s="1" t="s">
        <v>380</v>
      </c>
      <c r="B63" s="1" t="str">
        <f t="shared" si="9"/>
        <v>(min) 29.85</v>
      </c>
      <c r="C63" s="1" t="str">
        <f t="shared" si="10"/>
        <v>(avg) 79.35</v>
      </c>
      <c r="D63" s="1" t="str">
        <f t="shared" si="11"/>
        <v>(max) 91</v>
      </c>
      <c r="E63" s="4">
        <v>29.85</v>
      </c>
      <c r="F63" s="4">
        <v>79.349999999999994</v>
      </c>
      <c r="G63" s="4">
        <v>91</v>
      </c>
      <c r="I63" t="s">
        <v>514</v>
      </c>
      <c r="W63" s="4">
        <v>41.3</v>
      </c>
      <c r="X63" s="4">
        <v>72</v>
      </c>
      <c r="Y63" s="4">
        <v>86.2</v>
      </c>
      <c r="Z63" s="4">
        <v>88.55</v>
      </c>
    </row>
    <row r="64" spans="1:26" ht="16">
      <c r="A64" s="1" t="s">
        <v>381</v>
      </c>
      <c r="B64" s="1" t="str">
        <f t="shared" si="9"/>
        <v>(min) 30.3</v>
      </c>
      <c r="C64" s="1" t="str">
        <f t="shared" si="10"/>
        <v>(avg) 83.55</v>
      </c>
      <c r="D64" s="1" t="str">
        <f t="shared" si="11"/>
        <v>(max) 96.4</v>
      </c>
      <c r="E64" s="4">
        <v>30.3</v>
      </c>
      <c r="F64" s="4">
        <v>83.55</v>
      </c>
      <c r="G64" s="4">
        <v>96.4</v>
      </c>
      <c r="W64" s="4">
        <v>42.9</v>
      </c>
      <c r="X64" s="4">
        <v>75.3</v>
      </c>
      <c r="Y64" s="4">
        <v>91.3</v>
      </c>
      <c r="Z64" s="4">
        <v>93.7</v>
      </c>
    </row>
    <row r="65" spans="1:26" ht="16">
      <c r="A65" s="2"/>
      <c r="B65" s="2"/>
      <c r="C65" s="2"/>
      <c r="D65" s="2"/>
      <c r="E65" s="2"/>
      <c r="F65" s="2"/>
      <c r="G65" s="2"/>
      <c r="W65" s="2"/>
      <c r="X65" s="2"/>
      <c r="Y65" s="2"/>
      <c r="Z65" s="2"/>
    </row>
    <row r="66" spans="1:26" ht="16">
      <c r="A66" s="5" t="s">
        <v>386</v>
      </c>
      <c r="B66" s="5"/>
      <c r="C66" s="5"/>
      <c r="D66" s="5"/>
      <c r="E66" s="2"/>
      <c r="F66" s="2"/>
      <c r="G66" s="2"/>
      <c r="W66" s="2"/>
      <c r="X66" s="2"/>
      <c r="Y66" s="2"/>
      <c r="Z66" s="2"/>
    </row>
    <row r="67" spans="1:26" ht="16">
      <c r="A67" s="1" t="s">
        <v>372</v>
      </c>
      <c r="B67" s="1" t="str">
        <f>"(min) "&amp;E67</f>
        <v>(min) 13</v>
      </c>
      <c r="C67" s="1" t="str">
        <f>"(avg) "&amp;F67</f>
        <v>(avg) 15.55</v>
      </c>
      <c r="D67" s="1" t="str">
        <f>"(max) "&amp;G67</f>
        <v>(max) 20.8</v>
      </c>
      <c r="E67" s="4">
        <v>13</v>
      </c>
      <c r="F67" s="4">
        <v>15.55</v>
      </c>
      <c r="G67" s="4">
        <v>20.8</v>
      </c>
      <c r="W67" s="4">
        <v>13.3</v>
      </c>
      <c r="X67" s="4">
        <v>13.8</v>
      </c>
      <c r="Y67" s="4">
        <v>19.600000000000001</v>
      </c>
      <c r="Z67" s="4">
        <v>20.5</v>
      </c>
    </row>
    <row r="68" spans="1:26" ht="16">
      <c r="A68" s="1" t="s">
        <v>373</v>
      </c>
      <c r="B68" s="1" t="str">
        <f t="shared" ref="B68:B76" si="12">"(min) "&amp;E68</f>
        <v>(min) 13.15</v>
      </c>
      <c r="C68" s="1" t="str">
        <f t="shared" ref="C68:C76" si="13">"(avg) "&amp;F68</f>
        <v>(avg) 16.55</v>
      </c>
      <c r="D68" s="1" t="str">
        <f t="shared" ref="D68:D76" si="14">"(max) "&amp;G68</f>
        <v>(max) 24.65</v>
      </c>
      <c r="E68" s="4">
        <v>13.15</v>
      </c>
      <c r="F68" s="4">
        <v>16.55</v>
      </c>
      <c r="G68" s="4">
        <v>24.65</v>
      </c>
      <c r="W68" s="4">
        <v>13.55</v>
      </c>
      <c r="X68" s="4">
        <v>14.1</v>
      </c>
      <c r="Y68" s="4">
        <v>21.65</v>
      </c>
      <c r="Z68" s="4">
        <v>23.55</v>
      </c>
    </row>
    <row r="69" spans="1:26" ht="16">
      <c r="A69" s="1" t="s">
        <v>374</v>
      </c>
      <c r="B69" s="1" t="str">
        <f t="shared" si="12"/>
        <v>(min) 13.25</v>
      </c>
      <c r="C69" s="1" t="str">
        <f t="shared" si="13"/>
        <v>(avg) 18.2</v>
      </c>
      <c r="D69" s="1" t="str">
        <f t="shared" si="14"/>
        <v>(max) 28.3</v>
      </c>
      <c r="E69" s="4">
        <v>13.25</v>
      </c>
      <c r="F69" s="4">
        <v>18.2</v>
      </c>
      <c r="G69" s="4">
        <v>28.3</v>
      </c>
      <c r="W69" s="4">
        <v>14</v>
      </c>
      <c r="X69" s="4">
        <v>14.9</v>
      </c>
      <c r="Y69" s="4">
        <v>24.9</v>
      </c>
      <c r="Z69" s="4">
        <v>27.35</v>
      </c>
    </row>
    <row r="70" spans="1:26" ht="16">
      <c r="A70" s="1" t="s">
        <v>375</v>
      </c>
      <c r="B70" s="1" t="str">
        <f t="shared" si="12"/>
        <v>(min) 13.65</v>
      </c>
      <c r="C70" s="1" t="str">
        <f t="shared" si="13"/>
        <v>(avg) 21.25</v>
      </c>
      <c r="D70" s="1" t="str">
        <f t="shared" si="14"/>
        <v>(max) 32.2</v>
      </c>
      <c r="E70" s="4">
        <v>13.65</v>
      </c>
      <c r="F70" s="4">
        <v>21.25</v>
      </c>
      <c r="G70" s="4">
        <v>32.200000000000003</v>
      </c>
      <c r="W70" s="4">
        <v>14.45</v>
      </c>
      <c r="X70" s="4">
        <v>16.100000000000001</v>
      </c>
      <c r="Y70" s="4">
        <v>28.75</v>
      </c>
      <c r="Z70" s="4">
        <v>31.2</v>
      </c>
    </row>
    <row r="71" spans="1:26" ht="16">
      <c r="A71" s="1" t="s">
        <v>376</v>
      </c>
      <c r="B71" s="1" t="str">
        <f t="shared" si="12"/>
        <v>(min) 14.05</v>
      </c>
      <c r="C71" s="1" t="str">
        <f t="shared" si="13"/>
        <v>(avg) 23.55</v>
      </c>
      <c r="D71" s="1" t="str">
        <f t="shared" si="14"/>
        <v>(max) 36.6</v>
      </c>
      <c r="E71" s="4">
        <v>14.05</v>
      </c>
      <c r="F71" s="4">
        <v>23.55</v>
      </c>
      <c r="G71" s="4">
        <v>36.6</v>
      </c>
      <c r="W71" s="4">
        <v>14.95</v>
      </c>
      <c r="X71" s="4">
        <v>17.55</v>
      </c>
      <c r="Y71" s="4">
        <v>32.1</v>
      </c>
      <c r="Z71" s="4">
        <v>34.700000000000003</v>
      </c>
    </row>
    <row r="72" spans="1:26" ht="16">
      <c r="A72" s="1" t="s">
        <v>377</v>
      </c>
      <c r="B72" s="1" t="str">
        <f t="shared" si="12"/>
        <v>(min) 14.65</v>
      </c>
      <c r="C72" s="1" t="str">
        <f t="shared" si="13"/>
        <v>(avg) 25.75</v>
      </c>
      <c r="D72" s="1" t="str">
        <f t="shared" si="14"/>
        <v>(max) 40.15</v>
      </c>
      <c r="E72" s="4">
        <v>14.65</v>
      </c>
      <c r="F72" s="4">
        <v>25.75</v>
      </c>
      <c r="G72" s="4">
        <v>40.15</v>
      </c>
      <c r="W72" s="4">
        <v>15.5</v>
      </c>
      <c r="X72" s="4">
        <v>19.100000000000001</v>
      </c>
      <c r="Y72" s="4">
        <v>35.700000000000003</v>
      </c>
      <c r="Z72" s="4">
        <v>38.6</v>
      </c>
    </row>
    <row r="73" spans="1:26" ht="16">
      <c r="A73" s="1" t="s">
        <v>378</v>
      </c>
      <c r="B73" s="1" t="str">
        <f t="shared" si="12"/>
        <v>(min) 15.25</v>
      </c>
      <c r="C73" s="1" t="str">
        <f t="shared" si="13"/>
        <v>(avg) 28.15</v>
      </c>
      <c r="D73" s="1" t="str">
        <f t="shared" si="14"/>
        <v>(max) 44.15</v>
      </c>
      <c r="E73" s="4">
        <v>15.25</v>
      </c>
      <c r="F73" s="4">
        <v>28.15</v>
      </c>
      <c r="G73" s="4">
        <v>44.15</v>
      </c>
      <c r="W73" s="4">
        <v>17</v>
      </c>
      <c r="X73" s="4">
        <v>20.7</v>
      </c>
      <c r="Y73" s="4">
        <v>40.15</v>
      </c>
      <c r="Z73" s="4">
        <v>42.8</v>
      </c>
    </row>
    <row r="74" spans="1:26" ht="16">
      <c r="A74" s="1" t="s">
        <v>379</v>
      </c>
      <c r="B74" s="1" t="str">
        <f t="shared" si="12"/>
        <v>(min) 15.9</v>
      </c>
      <c r="C74" s="1" t="str">
        <f t="shared" si="13"/>
        <v>(avg) 30.7</v>
      </c>
      <c r="D74" s="1" t="str">
        <f t="shared" si="14"/>
        <v>(max) 48.6</v>
      </c>
      <c r="E74" s="4">
        <v>15.9</v>
      </c>
      <c r="F74" s="4">
        <v>30.7</v>
      </c>
      <c r="G74" s="4">
        <v>48.6</v>
      </c>
      <c r="W74" s="4">
        <v>18.55</v>
      </c>
      <c r="X74" s="4">
        <v>22.15</v>
      </c>
      <c r="Y74" s="4">
        <v>44.4</v>
      </c>
      <c r="Z74" s="4">
        <v>49.15</v>
      </c>
    </row>
    <row r="75" spans="1:26" ht="16">
      <c r="A75" s="1" t="s">
        <v>380</v>
      </c>
      <c r="B75" s="1" t="str">
        <f t="shared" si="12"/>
        <v>(min) 16.75</v>
      </c>
      <c r="C75" s="1" t="str">
        <f t="shared" si="13"/>
        <v>(avg) 32.95</v>
      </c>
      <c r="D75" s="1" t="str">
        <f t="shared" si="14"/>
        <v>(max) 53.35</v>
      </c>
      <c r="E75" s="4">
        <v>16.75</v>
      </c>
      <c r="F75" s="4">
        <v>32.950000000000003</v>
      </c>
      <c r="G75" s="4">
        <v>53.35</v>
      </c>
      <c r="W75" s="4">
        <v>19.399999999999999</v>
      </c>
      <c r="X75" s="4">
        <v>23.95</v>
      </c>
      <c r="Y75" s="4">
        <v>48.3</v>
      </c>
      <c r="Z75" s="4">
        <v>51.7</v>
      </c>
    </row>
    <row r="76" spans="1:26" ht="16">
      <c r="A76" s="1" t="s">
        <v>381</v>
      </c>
      <c r="B76" s="1" t="str">
        <f t="shared" si="12"/>
        <v>(min) 17.5</v>
      </c>
      <c r="C76" s="1" t="str">
        <f t="shared" si="13"/>
        <v>(avg) 35.2</v>
      </c>
      <c r="D76" s="1" t="str">
        <f t="shared" si="14"/>
        <v>(max) 57.7</v>
      </c>
      <c r="E76" s="4">
        <v>17.5</v>
      </c>
      <c r="F76" s="4">
        <v>35.200000000000003</v>
      </c>
      <c r="G76" s="4">
        <v>57.7</v>
      </c>
      <c r="W76" s="4">
        <v>20.6</v>
      </c>
      <c r="X76" s="4">
        <v>25.8</v>
      </c>
      <c r="Y76" s="4">
        <v>51.55</v>
      </c>
      <c r="Z76" s="4">
        <v>56.25</v>
      </c>
    </row>
    <row r="77" spans="1:26" ht="16">
      <c r="A77" s="2"/>
      <c r="B77" s="2"/>
      <c r="C77" s="2"/>
      <c r="D77" s="2"/>
      <c r="E77" s="2"/>
      <c r="F77" s="2"/>
      <c r="G77" s="2"/>
      <c r="W77" s="2"/>
      <c r="X77" s="2"/>
      <c r="Y77" s="2"/>
      <c r="Z77" s="2"/>
    </row>
    <row r="78" spans="1:26" ht="16">
      <c r="A78" s="5" t="s">
        <v>387</v>
      </c>
      <c r="B78" s="5"/>
      <c r="C78" s="5"/>
      <c r="D78" s="5"/>
      <c r="E78" s="2"/>
      <c r="F78" s="2"/>
      <c r="G78" s="2"/>
      <c r="W78" s="2"/>
      <c r="X78" s="2"/>
      <c r="Y78" s="2"/>
      <c r="Z78" s="2"/>
    </row>
    <row r="79" spans="1:26" ht="16">
      <c r="A79" s="1" t="s">
        <v>372</v>
      </c>
      <c r="B79" s="1" t="str">
        <f>"(min) "&amp;E79</f>
        <v>(min) 9.7</v>
      </c>
      <c r="C79" s="1" t="str">
        <f>"(avg) "&amp;F79</f>
        <v>(avg) 12.45</v>
      </c>
      <c r="D79" s="1" t="str">
        <f>"(max) "&amp;G79</f>
        <v>(max) 16.5</v>
      </c>
      <c r="E79" s="4">
        <v>9.6999999999999993</v>
      </c>
      <c r="F79" s="4">
        <v>12.45</v>
      </c>
      <c r="G79" s="4">
        <v>16.5</v>
      </c>
      <c r="W79" s="4">
        <v>11.15</v>
      </c>
      <c r="X79" s="4">
        <v>11.85</v>
      </c>
      <c r="Y79" s="4">
        <v>14.15</v>
      </c>
      <c r="Z79" s="4">
        <v>14.75</v>
      </c>
    </row>
    <row r="80" spans="1:26" ht="16">
      <c r="A80" s="1" t="s">
        <v>373</v>
      </c>
      <c r="B80" s="1" t="str">
        <f t="shared" ref="B80:B88" si="15">"(min) "&amp;E80</f>
        <v>(min) 10.1</v>
      </c>
      <c r="C80" s="1" t="str">
        <f t="shared" ref="C80:C88" si="16">"(avg) "&amp;F80</f>
        <v>(avg) 12.55</v>
      </c>
      <c r="D80" s="1" t="str">
        <f t="shared" ref="D80:D88" si="17">"(max) "&amp;G80</f>
        <v>(max) 19.2</v>
      </c>
      <c r="E80" s="4">
        <v>10.1</v>
      </c>
      <c r="F80" s="4">
        <v>12.55</v>
      </c>
      <c r="G80" s="4">
        <v>19.2</v>
      </c>
      <c r="W80" s="4">
        <v>11.6</v>
      </c>
      <c r="X80" s="4">
        <v>12.45</v>
      </c>
      <c r="Y80" s="4">
        <v>15.15</v>
      </c>
      <c r="Z80" s="4">
        <v>16.399999999999999</v>
      </c>
    </row>
    <row r="81" spans="1:26" ht="16">
      <c r="A81" s="1" t="s">
        <v>374</v>
      </c>
      <c r="B81" s="1" t="str">
        <f t="shared" si="15"/>
        <v>(min) 10.8</v>
      </c>
      <c r="C81" s="1" t="str">
        <f t="shared" si="16"/>
        <v>(avg) 13.85</v>
      </c>
      <c r="D81" s="1" t="str">
        <f t="shared" si="17"/>
        <v>(max) 21.7</v>
      </c>
      <c r="E81" s="4">
        <v>10.8</v>
      </c>
      <c r="F81" s="4">
        <v>13.85</v>
      </c>
      <c r="G81" s="4">
        <v>21.7</v>
      </c>
      <c r="W81" s="4">
        <v>12.35</v>
      </c>
      <c r="X81" s="4">
        <v>13.8</v>
      </c>
      <c r="Y81" s="4">
        <v>17.55</v>
      </c>
      <c r="Z81" s="4">
        <v>18.399999999999999</v>
      </c>
    </row>
    <row r="82" spans="1:26" ht="16">
      <c r="A82" s="1" t="s">
        <v>375</v>
      </c>
      <c r="B82" s="1" t="str">
        <f t="shared" si="15"/>
        <v>(min) 11.8</v>
      </c>
      <c r="C82" s="1" t="str">
        <f t="shared" si="16"/>
        <v>(avg) 15.6</v>
      </c>
      <c r="D82" s="1" t="str">
        <f t="shared" si="17"/>
        <v>(max) 24.8</v>
      </c>
      <c r="E82" s="4">
        <v>11.8</v>
      </c>
      <c r="F82" s="4">
        <v>15.6</v>
      </c>
      <c r="G82" s="4">
        <v>24.8</v>
      </c>
      <c r="W82" s="4">
        <v>13.2</v>
      </c>
      <c r="X82" s="4">
        <v>14.55</v>
      </c>
      <c r="Y82" s="4">
        <v>19.45</v>
      </c>
      <c r="Z82" s="4">
        <v>21</v>
      </c>
    </row>
    <row r="83" spans="1:26" ht="16">
      <c r="A83" s="1" t="s">
        <v>376</v>
      </c>
      <c r="B83" s="1" t="str">
        <f t="shared" si="15"/>
        <v>(min) 12.6</v>
      </c>
      <c r="C83" s="1" t="str">
        <f t="shared" si="16"/>
        <v>(avg) 17.05</v>
      </c>
      <c r="D83" s="1" t="str">
        <f t="shared" si="17"/>
        <v>(max) 27.8</v>
      </c>
      <c r="E83" s="4">
        <v>12.6</v>
      </c>
      <c r="F83" s="4">
        <v>17.05</v>
      </c>
      <c r="G83" s="4">
        <v>27.8</v>
      </c>
      <c r="W83" s="4">
        <v>13.9</v>
      </c>
      <c r="X83" s="4">
        <v>15.35</v>
      </c>
      <c r="Y83" s="4">
        <v>22.05</v>
      </c>
      <c r="Z83" s="4">
        <v>23.15</v>
      </c>
    </row>
    <row r="84" spans="1:26" ht="16">
      <c r="A84" s="1" t="s">
        <v>377</v>
      </c>
      <c r="B84" s="1" t="str">
        <f t="shared" si="15"/>
        <v>(min) 13.45</v>
      </c>
      <c r="C84" s="1" t="str">
        <f t="shared" si="16"/>
        <v>(avg) 19.1</v>
      </c>
      <c r="D84" s="1" t="str">
        <f t="shared" si="17"/>
        <v>(max) 31.55</v>
      </c>
      <c r="E84" s="4">
        <v>13.45</v>
      </c>
      <c r="F84" s="4">
        <v>19.100000000000001</v>
      </c>
      <c r="G84" s="4">
        <v>31.55</v>
      </c>
      <c r="W84" s="4">
        <v>15.4</v>
      </c>
      <c r="X84" s="4">
        <v>17.5</v>
      </c>
      <c r="Y84" s="4">
        <v>24.6</v>
      </c>
      <c r="Z84" s="4">
        <v>25.75</v>
      </c>
    </row>
    <row r="85" spans="1:26" ht="16">
      <c r="A85" s="1" t="s">
        <v>378</v>
      </c>
      <c r="B85" s="1" t="str">
        <f t="shared" si="15"/>
        <v>(min) 13.9</v>
      </c>
      <c r="C85" s="1" t="str">
        <f t="shared" si="16"/>
        <v>(avg) 20.5</v>
      </c>
      <c r="D85" s="1" t="str">
        <f t="shared" si="17"/>
        <v>(max) 34.65</v>
      </c>
      <c r="E85" s="4">
        <v>13.9</v>
      </c>
      <c r="F85" s="4">
        <v>20.5</v>
      </c>
      <c r="G85" s="4">
        <v>34.65</v>
      </c>
      <c r="W85" s="4">
        <v>16.649999999999999</v>
      </c>
      <c r="X85" s="4">
        <v>18.850000000000001</v>
      </c>
      <c r="Y85" s="4">
        <v>27.3</v>
      </c>
      <c r="Z85" s="4">
        <v>29.1</v>
      </c>
    </row>
    <row r="86" spans="1:26" ht="16">
      <c r="A86" s="1" t="s">
        <v>379</v>
      </c>
      <c r="B86" s="1" t="str">
        <f t="shared" si="15"/>
        <v>(min) 14.6</v>
      </c>
      <c r="C86" s="1" t="str">
        <f t="shared" si="16"/>
        <v>(avg) 22.05</v>
      </c>
      <c r="D86" s="1" t="str">
        <f t="shared" si="17"/>
        <v>(max) 37.85</v>
      </c>
      <c r="E86" s="4">
        <v>14.6</v>
      </c>
      <c r="F86" s="4">
        <v>22.05</v>
      </c>
      <c r="G86" s="4">
        <v>37.85</v>
      </c>
      <c r="W86" s="4">
        <v>18.100000000000001</v>
      </c>
      <c r="X86" s="4">
        <v>20.350000000000001</v>
      </c>
      <c r="Y86" s="4">
        <v>30</v>
      </c>
      <c r="Z86" s="4">
        <v>31.85</v>
      </c>
    </row>
    <row r="87" spans="1:26" ht="16">
      <c r="A87" s="1" t="s">
        <v>380</v>
      </c>
      <c r="B87" s="1" t="str">
        <f t="shared" si="15"/>
        <v>(min) 15.2</v>
      </c>
      <c r="C87" s="1" t="str">
        <f t="shared" si="16"/>
        <v>(avg) 23.8</v>
      </c>
      <c r="D87" s="1" t="str">
        <f t="shared" si="17"/>
        <v>(max) 40.75</v>
      </c>
      <c r="E87" s="4">
        <v>15.2</v>
      </c>
      <c r="F87" s="4">
        <v>23.8</v>
      </c>
      <c r="G87" s="4">
        <v>40.75</v>
      </c>
      <c r="W87" s="4">
        <v>18.8</v>
      </c>
      <c r="X87" s="4">
        <v>21.65</v>
      </c>
      <c r="Y87" s="4">
        <v>32.15</v>
      </c>
      <c r="Z87" s="4">
        <v>34.950000000000003</v>
      </c>
    </row>
    <row r="88" spans="1:26" ht="16">
      <c r="A88" s="1" t="s">
        <v>381</v>
      </c>
      <c r="B88" s="1" t="str">
        <f t="shared" si="15"/>
        <v>(min) 15.9</v>
      </c>
      <c r="C88" s="1" t="str">
        <f t="shared" si="16"/>
        <v>(avg) 25.6</v>
      </c>
      <c r="D88" s="1" t="str">
        <f t="shared" si="17"/>
        <v>(max) 34.95</v>
      </c>
      <c r="E88" s="4">
        <v>15.9</v>
      </c>
      <c r="F88" s="4">
        <v>25.6</v>
      </c>
      <c r="G88" s="4">
        <v>34.950000000000003</v>
      </c>
      <c r="W88" s="4">
        <v>18.850000000000001</v>
      </c>
      <c r="X88" s="4">
        <v>22.85</v>
      </c>
      <c r="Y88" s="4">
        <v>34.15</v>
      </c>
      <c r="Z88" s="4">
        <v>37.6</v>
      </c>
    </row>
    <row r="89" spans="1:26" ht="16">
      <c r="A89" s="2"/>
      <c r="B89" s="2"/>
      <c r="C89" s="2"/>
      <c r="D89" s="2"/>
      <c r="E89" s="2"/>
      <c r="F89" s="2"/>
      <c r="G89" s="2"/>
      <c r="W89" s="2"/>
      <c r="X89" s="2"/>
      <c r="Y89" s="2"/>
      <c r="Z89" s="2"/>
    </row>
    <row r="90" spans="1:26" ht="16">
      <c r="A90" s="5" t="s">
        <v>388</v>
      </c>
      <c r="B90" s="5"/>
      <c r="C90" s="5"/>
      <c r="D90" s="5"/>
      <c r="E90" s="2"/>
      <c r="F90" s="2"/>
      <c r="G90" s="2"/>
      <c r="W90" s="2"/>
      <c r="X90" s="2"/>
      <c r="Y90" s="2"/>
      <c r="Z90" s="2"/>
    </row>
    <row r="91" spans="1:26" ht="16">
      <c r="A91" s="1" t="s">
        <v>372</v>
      </c>
      <c r="B91" s="1" t="str">
        <f>"(min) "&amp;E91</f>
        <v>(min) 5.84</v>
      </c>
      <c r="C91" s="1" t="str">
        <f>"(avg) "&amp;F91</f>
        <v>(avg) 6.69</v>
      </c>
      <c r="D91" s="1" t="str">
        <f>"(max) "&amp;G91</f>
        <v>(max) 7.21</v>
      </c>
      <c r="E91" s="4">
        <v>5.84</v>
      </c>
      <c r="F91" s="4">
        <v>6.69</v>
      </c>
      <c r="G91" s="4">
        <v>7.21</v>
      </c>
      <c r="W91" s="4">
        <v>6.23</v>
      </c>
      <c r="X91" s="4">
        <v>6.41</v>
      </c>
      <c r="Y91" s="4">
        <v>7</v>
      </c>
      <c r="Z91" s="4">
        <v>7.09</v>
      </c>
    </row>
    <row r="92" spans="1:26" ht="16">
      <c r="A92" s="1" t="s">
        <v>373</v>
      </c>
      <c r="B92" s="1" t="str">
        <f t="shared" ref="B92:B100" si="18">"(min) "&amp;E92</f>
        <v>(min) 6.35</v>
      </c>
      <c r="C92" s="1" t="str">
        <f t="shared" ref="C92:C100" si="19">"(avg) "&amp;F92</f>
        <v>(avg) 7.49</v>
      </c>
      <c r="D92" s="1" t="str">
        <f t="shared" ref="D92:D100" si="20">"(max) "&amp;G92</f>
        <v>(max) 8.27</v>
      </c>
      <c r="E92" s="4">
        <v>6.35</v>
      </c>
      <c r="F92" s="4">
        <v>7.49</v>
      </c>
      <c r="G92" s="4">
        <v>8.27</v>
      </c>
      <c r="W92" s="4">
        <v>3.77</v>
      </c>
      <c r="X92" s="4">
        <v>7.33</v>
      </c>
      <c r="Y92" s="4">
        <v>4.88</v>
      </c>
      <c r="Z92" s="4">
        <v>7.98</v>
      </c>
    </row>
    <row r="93" spans="1:26" ht="16">
      <c r="A93" s="1" t="s">
        <v>374</v>
      </c>
      <c r="B93" s="1" t="str">
        <f t="shared" si="18"/>
        <v>(min) 6.45</v>
      </c>
      <c r="C93" s="1" t="str">
        <f t="shared" si="19"/>
        <v>(avg) 7.95</v>
      </c>
      <c r="D93" s="1" t="str">
        <f t="shared" si="20"/>
        <v>(max) 9.13</v>
      </c>
      <c r="E93" s="4">
        <v>6.45</v>
      </c>
      <c r="F93" s="4">
        <v>7.95</v>
      </c>
      <c r="G93" s="4">
        <v>9.1300000000000008</v>
      </c>
      <c r="W93" s="4">
        <v>7.07</v>
      </c>
      <c r="X93" s="4">
        <v>7.71</v>
      </c>
      <c r="Y93" s="4">
        <v>8.36</v>
      </c>
      <c r="Z93" s="4">
        <v>8.5500000000000007</v>
      </c>
    </row>
    <row r="94" spans="1:26" ht="16">
      <c r="A94" s="1" t="s">
        <v>375</v>
      </c>
      <c r="B94" s="1" t="str">
        <f t="shared" si="18"/>
        <v>(min) 6.6</v>
      </c>
      <c r="C94" s="1" t="str">
        <f t="shared" si="19"/>
        <v>(avg) 8.49</v>
      </c>
      <c r="D94" s="1" t="str">
        <f t="shared" si="20"/>
        <v>(max) 9.8</v>
      </c>
      <c r="E94" s="4">
        <v>6.6</v>
      </c>
      <c r="F94" s="4">
        <v>8.49</v>
      </c>
      <c r="G94" s="4">
        <v>9.8000000000000007</v>
      </c>
      <c r="W94" s="4">
        <v>7.25</v>
      </c>
      <c r="X94" s="4">
        <v>8.1</v>
      </c>
      <c r="Y94" s="4">
        <v>8.7899999999999991</v>
      </c>
      <c r="Z94" s="4">
        <v>9.1199999999999992</v>
      </c>
    </row>
    <row r="95" spans="1:26" ht="16">
      <c r="A95" s="1" t="s">
        <v>376</v>
      </c>
      <c r="B95" s="1" t="str">
        <f t="shared" si="18"/>
        <v>(min) 6.78</v>
      </c>
      <c r="C95" s="1" t="str">
        <f t="shared" si="19"/>
        <v>(avg) 8.81</v>
      </c>
      <c r="D95" s="1" t="str">
        <f t="shared" si="20"/>
        <v>(max) 10.32</v>
      </c>
      <c r="E95" s="4">
        <v>6.78</v>
      </c>
      <c r="F95" s="4">
        <v>8.81</v>
      </c>
      <c r="G95" s="4">
        <v>10.32</v>
      </c>
      <c r="W95" s="4">
        <v>7.33</v>
      </c>
      <c r="X95" s="4">
        <v>8.42</v>
      </c>
      <c r="Y95" s="4">
        <v>9.11</v>
      </c>
      <c r="Z95" s="4">
        <v>9.5</v>
      </c>
    </row>
    <row r="96" spans="1:26" ht="16">
      <c r="A96" s="1" t="s">
        <v>377</v>
      </c>
      <c r="B96" s="1" t="str">
        <f t="shared" si="18"/>
        <v>(min) 6.95</v>
      </c>
      <c r="C96" s="1" t="str">
        <f t="shared" si="19"/>
        <v>(avg) 9.01</v>
      </c>
      <c r="D96" s="1" t="str">
        <f t="shared" si="20"/>
        <v>(max) 10.55</v>
      </c>
      <c r="E96" s="4">
        <v>6.95</v>
      </c>
      <c r="F96" s="4">
        <v>9.01</v>
      </c>
      <c r="G96" s="4">
        <v>10.55</v>
      </c>
      <c r="W96" s="4">
        <v>7.55</v>
      </c>
      <c r="X96" s="4">
        <v>8.5500000000000007</v>
      </c>
      <c r="Y96" s="4">
        <v>9.2799999999999994</v>
      </c>
      <c r="Z96" s="4">
        <v>9.7799999999999994</v>
      </c>
    </row>
    <row r="97" spans="1:26" ht="16">
      <c r="A97" s="1" t="s">
        <v>378</v>
      </c>
      <c r="B97" s="1" t="str">
        <f t="shared" si="18"/>
        <v>(min) 7.27</v>
      </c>
      <c r="C97" s="1" t="str">
        <f t="shared" si="19"/>
        <v>(avg) 9.22</v>
      </c>
      <c r="D97" s="1" t="str">
        <f t="shared" si="20"/>
        <v>(max) 10.85</v>
      </c>
      <c r="E97" s="4">
        <v>7.27</v>
      </c>
      <c r="F97" s="4">
        <v>9.2200000000000006</v>
      </c>
      <c r="G97" s="4">
        <v>10.85</v>
      </c>
      <c r="W97" s="4">
        <v>7.75</v>
      </c>
      <c r="X97" s="4">
        <v>8.6999999999999993</v>
      </c>
      <c r="Y97" s="4">
        <v>9.5399999999999991</v>
      </c>
      <c r="Z97" s="4">
        <v>10.039999999999999</v>
      </c>
    </row>
    <row r="98" spans="1:26" ht="16">
      <c r="A98" s="1" t="s">
        <v>379</v>
      </c>
      <c r="B98" s="1" t="str">
        <f t="shared" si="18"/>
        <v>(min) 7.54</v>
      </c>
      <c r="C98" s="1" t="str">
        <f t="shared" si="19"/>
        <v>(avg) 9.39</v>
      </c>
      <c r="D98" s="1" t="str">
        <f t="shared" si="20"/>
        <v>(max) 11.38</v>
      </c>
      <c r="E98" s="4">
        <v>7.54</v>
      </c>
      <c r="F98" s="4">
        <v>9.39</v>
      </c>
      <c r="G98" s="4">
        <v>11.38</v>
      </c>
      <c r="W98" s="4">
        <v>7.94</v>
      </c>
      <c r="X98" s="4">
        <v>8.93</v>
      </c>
      <c r="Y98" s="4">
        <v>9.83</v>
      </c>
      <c r="Z98" s="4">
        <v>10.37</v>
      </c>
    </row>
    <row r="99" spans="1:26" ht="16">
      <c r="A99" s="1" t="s">
        <v>380</v>
      </c>
      <c r="B99" s="1" t="str">
        <f t="shared" si="18"/>
        <v>(min) 7.69</v>
      </c>
      <c r="C99" s="1" t="str">
        <f t="shared" si="19"/>
        <v>(avg) 9.55</v>
      </c>
      <c r="D99" s="1" t="str">
        <f t="shared" si="20"/>
        <v>(max) 12.09</v>
      </c>
      <c r="E99" s="4">
        <v>7.69</v>
      </c>
      <c r="F99" s="4">
        <v>9.5500000000000007</v>
      </c>
      <c r="G99" s="4">
        <v>12.09</v>
      </c>
      <c r="W99" s="4">
        <v>8.1300000000000008</v>
      </c>
      <c r="X99" s="4">
        <v>9.06</v>
      </c>
      <c r="Y99" s="4">
        <v>10.039999999999999</v>
      </c>
      <c r="Z99" s="4">
        <v>10.91</v>
      </c>
    </row>
    <row r="100" spans="1:26" ht="16">
      <c r="A100" s="1" t="s">
        <v>381</v>
      </c>
      <c r="B100" s="1" t="str">
        <f t="shared" si="18"/>
        <v>(min) 7.94</v>
      </c>
      <c r="C100" s="1" t="str">
        <f t="shared" si="19"/>
        <v>(avg) 9.82</v>
      </c>
      <c r="D100" s="1" t="str">
        <f t="shared" si="20"/>
        <v>(max) 12.89</v>
      </c>
      <c r="E100" s="4">
        <v>7.94</v>
      </c>
      <c r="F100" s="4">
        <v>9.82</v>
      </c>
      <c r="G100" s="4">
        <v>12.89</v>
      </c>
      <c r="W100" s="4">
        <v>8.16</v>
      </c>
      <c r="X100" s="4">
        <v>9.1999999999999993</v>
      </c>
      <c r="Y100" s="4">
        <v>10.45</v>
      </c>
      <c r="Z100" s="4">
        <v>11.66</v>
      </c>
    </row>
    <row r="102" spans="1:26" ht="16">
      <c r="A102" s="5" t="s">
        <v>546</v>
      </c>
    </row>
    <row r="103" spans="1:26" ht="16">
      <c r="A103" s="1" t="s">
        <v>372</v>
      </c>
    </row>
    <row r="104" spans="1:26" ht="16">
      <c r="A104" s="1" t="s">
        <v>373</v>
      </c>
    </row>
    <row r="105" spans="1:26" ht="16">
      <c r="A105" s="1" t="s">
        <v>374</v>
      </c>
    </row>
    <row r="106" spans="1:26" ht="16">
      <c r="A106" s="1" t="s">
        <v>375</v>
      </c>
    </row>
    <row r="107" spans="1:26" ht="16">
      <c r="A107" s="1" t="s">
        <v>376</v>
      </c>
    </row>
    <row r="108" spans="1:26" ht="16">
      <c r="A108" s="1" t="s">
        <v>377</v>
      </c>
    </row>
    <row r="109" spans="1:26" ht="16">
      <c r="A109" s="1" t="s">
        <v>378</v>
      </c>
    </row>
    <row r="110" spans="1:26" ht="16">
      <c r="A110" s="1" t="s">
        <v>379</v>
      </c>
    </row>
    <row r="111" spans="1:26" ht="16">
      <c r="A111" s="1" t="s">
        <v>380</v>
      </c>
    </row>
    <row r="112" spans="1:26" ht="16">
      <c r="A112" s="1" t="s">
        <v>381</v>
      </c>
    </row>
  </sheetData>
  <sheetProtection sheet="1" objects="1" scenarios="1" selectLockedCells="1" selectUnlockedCells="1"/>
  <dataValidations count="1">
    <dataValidation type="list" allowBlank="1" showInputMessage="1" showErrorMessage="1" sqref="I1">
      <formula1>$I$1:$I$9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Ruler="0" workbookViewId="0">
      <selection activeCell="Y1" sqref="Y1:Z1048576"/>
    </sheetView>
  </sheetViews>
  <sheetFormatPr baseColWidth="10" defaultRowHeight="15" x14ac:dyDescent="0"/>
  <sheetData>
    <row r="1" spans="1:1">
      <c r="A1" t="s">
        <v>422</v>
      </c>
    </row>
    <row r="2" spans="1:1">
      <c r="A2" s="15">
        <v>1.9E-2</v>
      </c>
    </row>
    <row r="3" spans="1:1">
      <c r="A3" s="15">
        <v>2.2499999999999999E-2</v>
      </c>
    </row>
    <row r="4" spans="1:1">
      <c r="A4" s="15">
        <v>2.5000000000000001E-2</v>
      </c>
    </row>
    <row r="5" spans="1:1">
      <c r="A5" s="15">
        <v>2.75E-2</v>
      </c>
    </row>
    <row r="6" spans="1:1">
      <c r="A6" s="15">
        <v>2.9000000000000001E-2</v>
      </c>
    </row>
    <row r="7" spans="1:1">
      <c r="A7" s="15">
        <v>3.1E-2</v>
      </c>
    </row>
  </sheetData>
  <sheetProtection sheet="1" objects="1" scenario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showRuler="0" workbookViewId="0">
      <selection activeCell="A102" sqref="A102"/>
    </sheetView>
  </sheetViews>
  <sheetFormatPr baseColWidth="10" defaultRowHeight="15" x14ac:dyDescent="0"/>
  <cols>
    <col min="1" max="1" width="28.1640625" bestFit="1" customWidth="1"/>
    <col min="2" max="2" width="17.6640625" customWidth="1"/>
    <col min="3" max="3" width="12.83203125" customWidth="1"/>
    <col min="4" max="4" width="11.83203125" customWidth="1"/>
    <col min="5" max="5" width="11.33203125" customWidth="1"/>
    <col min="6" max="6" width="10.1640625" customWidth="1"/>
    <col min="7" max="7" width="13.33203125" customWidth="1"/>
    <col min="8" max="8" width="12.33203125" bestFit="1" customWidth="1"/>
    <col min="10" max="10" width="22.83203125" customWidth="1"/>
  </cols>
  <sheetData>
    <row r="1" spans="1:11" ht="16">
      <c r="A1" s="74" t="s">
        <v>359</v>
      </c>
      <c r="B1" s="117" t="s">
        <v>360</v>
      </c>
      <c r="C1" s="117"/>
      <c r="D1" s="117"/>
      <c r="E1" s="117"/>
      <c r="F1" s="117"/>
      <c r="G1" s="117"/>
      <c r="H1" s="117"/>
    </row>
    <row r="2" spans="1:11" ht="16">
      <c r="A2" s="74" t="s">
        <v>361</v>
      </c>
      <c r="B2" s="74" t="s">
        <v>363</v>
      </c>
      <c r="C2" s="74" t="s">
        <v>364</v>
      </c>
      <c r="D2" s="74" t="s">
        <v>365</v>
      </c>
      <c r="E2" s="74" t="s">
        <v>366</v>
      </c>
      <c r="F2" s="74" t="s">
        <v>367</v>
      </c>
      <c r="G2" s="74" t="s">
        <v>368</v>
      </c>
      <c r="H2" s="74" t="s">
        <v>389</v>
      </c>
      <c r="J2" s="105" t="s">
        <v>538</v>
      </c>
    </row>
    <row r="3" spans="1:11" ht="16">
      <c r="A3" s="75" t="s">
        <v>369</v>
      </c>
      <c r="B3" s="76">
        <v>16.850000000000001</v>
      </c>
      <c r="C3" s="76">
        <v>16.850000000000001</v>
      </c>
      <c r="D3" s="76">
        <v>16.850000000000001</v>
      </c>
      <c r="E3" s="76">
        <v>16.850000000000001</v>
      </c>
      <c r="F3" s="76">
        <v>16.850000000000001</v>
      </c>
      <c r="G3" s="76">
        <v>16.850000000000001</v>
      </c>
      <c r="H3" s="76">
        <v>16.850000000000001</v>
      </c>
      <c r="J3" s="1" t="s">
        <v>539</v>
      </c>
      <c r="K3" s="106" t="s">
        <v>540</v>
      </c>
    </row>
    <row r="4" spans="1:11" ht="16">
      <c r="A4" s="75" t="s">
        <v>370</v>
      </c>
      <c r="B4" s="76">
        <v>12.35</v>
      </c>
      <c r="C4" s="76">
        <v>12.35</v>
      </c>
      <c r="D4" s="76">
        <v>12.35</v>
      </c>
      <c r="E4" s="76">
        <v>12.35</v>
      </c>
      <c r="F4" s="76">
        <v>12.35</v>
      </c>
      <c r="G4" s="76">
        <v>12.35</v>
      </c>
      <c r="H4" s="76">
        <v>12.35</v>
      </c>
      <c r="J4" s="1" t="s">
        <v>541</v>
      </c>
      <c r="K4" s="106" t="s">
        <v>542</v>
      </c>
    </row>
    <row r="5" spans="1:11" ht="16">
      <c r="A5" s="75" t="s">
        <v>515</v>
      </c>
      <c r="B5" s="76">
        <v>5.8</v>
      </c>
      <c r="C5" s="76">
        <v>5.8</v>
      </c>
      <c r="D5" s="76">
        <v>5.8</v>
      </c>
      <c r="E5" s="76">
        <v>5.8</v>
      </c>
      <c r="F5" s="76">
        <v>5.8</v>
      </c>
      <c r="G5" s="76">
        <v>5.8</v>
      </c>
      <c r="H5" s="76">
        <v>5.8</v>
      </c>
      <c r="J5" s="1" t="s">
        <v>543</v>
      </c>
      <c r="K5" s="106" t="s">
        <v>544</v>
      </c>
    </row>
    <row r="6" spans="1:11" ht="16">
      <c r="A6" s="75" t="s">
        <v>371</v>
      </c>
      <c r="B6" s="76">
        <v>5.6</v>
      </c>
      <c r="C6" s="76">
        <v>5.6</v>
      </c>
      <c r="D6" s="76">
        <v>5.6</v>
      </c>
      <c r="E6" s="76">
        <v>5.6</v>
      </c>
      <c r="F6" s="76">
        <v>5.6</v>
      </c>
      <c r="G6" s="76">
        <v>5.6</v>
      </c>
      <c r="H6" s="76">
        <v>5.6</v>
      </c>
    </row>
    <row r="7" spans="1:11" ht="16">
      <c r="A7" s="75" t="s">
        <v>372</v>
      </c>
      <c r="B7" s="76">
        <v>5.05</v>
      </c>
      <c r="C7" s="76">
        <v>5.23</v>
      </c>
      <c r="D7" s="76">
        <v>5.35</v>
      </c>
      <c r="E7" s="76">
        <v>5.54</v>
      </c>
      <c r="F7" s="76">
        <v>5.75</v>
      </c>
      <c r="G7" s="76">
        <v>6.02</v>
      </c>
      <c r="H7" s="76">
        <v>6.51</v>
      </c>
    </row>
    <row r="8" spans="1:11" ht="16">
      <c r="A8" s="75" t="s">
        <v>373</v>
      </c>
      <c r="B8" s="76">
        <v>5.32</v>
      </c>
      <c r="C8" s="76">
        <v>5.44</v>
      </c>
      <c r="D8" s="76">
        <v>5.84</v>
      </c>
      <c r="E8" s="76">
        <v>7.48</v>
      </c>
      <c r="F8" s="76">
        <v>8.19</v>
      </c>
      <c r="G8" s="76">
        <v>8.9</v>
      </c>
      <c r="H8" s="76">
        <v>9.8800000000000008</v>
      </c>
    </row>
    <row r="9" spans="1:11" ht="16">
      <c r="A9" s="75" t="s">
        <v>374</v>
      </c>
      <c r="B9" s="76">
        <v>5.49</v>
      </c>
      <c r="C9" s="76">
        <v>6.39</v>
      </c>
      <c r="D9" s="76">
        <v>7.36</v>
      </c>
      <c r="E9" s="76">
        <v>9.0299999999999994</v>
      </c>
      <c r="F9" s="76">
        <v>10.62</v>
      </c>
      <c r="G9" s="76">
        <v>11.49</v>
      </c>
      <c r="H9" s="76">
        <v>13.4</v>
      </c>
    </row>
    <row r="10" spans="1:11" ht="16">
      <c r="A10" s="75" t="s">
        <v>375</v>
      </c>
      <c r="B10" s="76">
        <v>6.16</v>
      </c>
      <c r="C10" s="76">
        <v>7.36</v>
      </c>
      <c r="D10" s="76">
        <v>8.4700000000000006</v>
      </c>
      <c r="E10" s="76">
        <v>11.16</v>
      </c>
      <c r="F10" s="76">
        <v>13.25</v>
      </c>
      <c r="G10" s="76">
        <v>14.29</v>
      </c>
      <c r="H10" s="76">
        <v>16.13</v>
      </c>
    </row>
    <row r="11" spans="1:11" ht="16">
      <c r="A11" s="75" t="s">
        <v>376</v>
      </c>
      <c r="B11" s="76">
        <v>7.24</v>
      </c>
      <c r="C11" s="76">
        <v>8.5299999999999994</v>
      </c>
      <c r="D11" s="76">
        <v>9.6300000000000008</v>
      </c>
      <c r="E11" s="76">
        <v>12.94</v>
      </c>
      <c r="F11" s="76">
        <v>15.08</v>
      </c>
      <c r="G11" s="76">
        <v>16.43</v>
      </c>
      <c r="H11" s="76">
        <v>18.7</v>
      </c>
    </row>
    <row r="12" spans="1:11" ht="16">
      <c r="A12" s="75" t="s">
        <v>377</v>
      </c>
      <c r="B12" s="76">
        <v>8.09</v>
      </c>
      <c r="C12" s="76">
        <v>9.5399999999999991</v>
      </c>
      <c r="D12" s="76">
        <v>10.85</v>
      </c>
      <c r="E12" s="76">
        <v>14.76</v>
      </c>
      <c r="F12" s="76">
        <v>16.93</v>
      </c>
      <c r="G12" s="76">
        <v>18.73</v>
      </c>
      <c r="H12" s="76">
        <v>21.42</v>
      </c>
    </row>
    <row r="13" spans="1:11" ht="16">
      <c r="A13" s="75" t="s">
        <v>378</v>
      </c>
      <c r="B13" s="76">
        <v>8.6300000000000008</v>
      </c>
      <c r="C13" s="76">
        <v>10.38</v>
      </c>
      <c r="D13" s="76">
        <v>11.72</v>
      </c>
      <c r="E13" s="76">
        <v>16.73</v>
      </c>
      <c r="F13" s="76">
        <v>18.739999999999998</v>
      </c>
      <c r="G13" s="76">
        <v>21.12</v>
      </c>
      <c r="H13" s="76">
        <v>24.05</v>
      </c>
    </row>
    <row r="14" spans="1:11" ht="16">
      <c r="A14" s="75" t="s">
        <v>379</v>
      </c>
      <c r="B14" s="76">
        <v>9.26</v>
      </c>
      <c r="C14" s="76">
        <v>11.29</v>
      </c>
      <c r="D14" s="76">
        <v>13.32</v>
      </c>
      <c r="E14" s="76">
        <v>18.41</v>
      </c>
      <c r="F14" s="76">
        <v>20.6</v>
      </c>
      <c r="G14" s="76">
        <v>23.25</v>
      </c>
      <c r="H14" s="76">
        <v>27.01</v>
      </c>
    </row>
    <row r="15" spans="1:11" ht="16">
      <c r="A15" s="75" t="s">
        <v>380</v>
      </c>
      <c r="B15" s="76">
        <v>9.68</v>
      </c>
      <c r="C15" s="76">
        <v>12.18</v>
      </c>
      <c r="D15" s="76">
        <v>14.18</v>
      </c>
      <c r="E15" s="76">
        <v>19.82</v>
      </c>
      <c r="F15" s="76">
        <v>22.41</v>
      </c>
      <c r="G15" s="76">
        <v>25.18</v>
      </c>
      <c r="H15" s="76">
        <v>30.03</v>
      </c>
    </row>
    <row r="16" spans="1:11" ht="16">
      <c r="A16" s="75" t="s">
        <v>381</v>
      </c>
      <c r="B16" s="76">
        <v>10.41</v>
      </c>
      <c r="C16" s="76">
        <v>13.06</v>
      </c>
      <c r="D16" s="76">
        <v>15.41</v>
      </c>
      <c r="E16" s="76">
        <v>21.51</v>
      </c>
      <c r="F16" s="76">
        <v>24.21</v>
      </c>
      <c r="G16" s="76">
        <v>27.68</v>
      </c>
      <c r="H16" s="76">
        <v>32.659999999999997</v>
      </c>
    </row>
    <row r="17" spans="1:8" ht="16">
      <c r="A17" s="77"/>
      <c r="B17" s="77"/>
      <c r="C17" s="77"/>
      <c r="D17" s="77"/>
      <c r="E17" s="77"/>
      <c r="F17" s="77"/>
      <c r="G17" s="77"/>
      <c r="H17" s="77"/>
    </row>
    <row r="18" spans="1:8" ht="16">
      <c r="A18" s="74" t="s">
        <v>382</v>
      </c>
      <c r="B18" s="78"/>
      <c r="C18" s="77"/>
      <c r="D18" s="77"/>
      <c r="E18" s="77"/>
      <c r="F18" s="77"/>
      <c r="G18" s="77"/>
      <c r="H18" s="77"/>
    </row>
    <row r="19" spans="1:8" ht="16">
      <c r="A19" s="75" t="s">
        <v>372</v>
      </c>
      <c r="B19" s="76">
        <v>12.25</v>
      </c>
      <c r="C19" s="76">
        <v>12.3</v>
      </c>
      <c r="D19" s="76">
        <v>12.35</v>
      </c>
      <c r="E19" s="76">
        <v>12.45</v>
      </c>
      <c r="F19" s="76">
        <v>14.15</v>
      </c>
      <c r="G19" s="76">
        <v>14.75</v>
      </c>
      <c r="H19" s="76">
        <v>16.5</v>
      </c>
    </row>
    <row r="20" spans="1:8" ht="16">
      <c r="A20" s="75" t="s">
        <v>373</v>
      </c>
      <c r="B20" s="76">
        <v>12.35</v>
      </c>
      <c r="C20" s="76">
        <v>12.4</v>
      </c>
      <c r="D20" s="76">
        <v>12.45</v>
      </c>
      <c r="E20" s="76">
        <v>12.55</v>
      </c>
      <c r="F20" s="76">
        <v>15.15</v>
      </c>
      <c r="G20" s="76">
        <v>16.399999999999999</v>
      </c>
      <c r="H20" s="76">
        <v>19.2</v>
      </c>
    </row>
    <row r="21" spans="1:8" ht="16">
      <c r="A21" s="75" t="s">
        <v>374</v>
      </c>
      <c r="B21" s="76">
        <v>12.9</v>
      </c>
      <c r="C21" s="76">
        <v>13.1</v>
      </c>
      <c r="D21" s="76">
        <v>13.8</v>
      </c>
      <c r="E21" s="76">
        <v>13.85</v>
      </c>
      <c r="F21" s="76">
        <v>17.55</v>
      </c>
      <c r="G21" s="76">
        <v>18.399999999999999</v>
      </c>
      <c r="H21" s="76">
        <v>21.7</v>
      </c>
    </row>
    <row r="22" spans="1:8" ht="16">
      <c r="A22" s="75" t="s">
        <v>375</v>
      </c>
      <c r="B22" s="76">
        <v>13</v>
      </c>
      <c r="C22" s="76">
        <v>13.55</v>
      </c>
      <c r="D22" s="76">
        <v>14.7</v>
      </c>
      <c r="E22" s="76">
        <v>15.6</v>
      </c>
      <c r="F22" s="76">
        <v>19.45</v>
      </c>
      <c r="G22" s="76">
        <v>21</v>
      </c>
      <c r="H22" s="76">
        <v>24.8</v>
      </c>
    </row>
    <row r="23" spans="1:8" ht="16">
      <c r="A23" s="75" t="s">
        <v>376</v>
      </c>
      <c r="B23" s="76">
        <v>13.1</v>
      </c>
      <c r="C23" s="76">
        <v>14.15</v>
      </c>
      <c r="D23" s="76">
        <v>15.5</v>
      </c>
      <c r="E23" s="76">
        <v>17.05</v>
      </c>
      <c r="F23" s="76">
        <v>22.05</v>
      </c>
      <c r="G23" s="76">
        <v>23.15</v>
      </c>
      <c r="H23" s="76">
        <v>27.8</v>
      </c>
    </row>
    <row r="24" spans="1:8" ht="16">
      <c r="A24" s="75" t="s">
        <v>377</v>
      </c>
      <c r="B24" s="76">
        <v>14.3</v>
      </c>
      <c r="C24" s="76">
        <v>15.45</v>
      </c>
      <c r="D24" s="76">
        <v>17.7</v>
      </c>
      <c r="E24" s="76">
        <v>19.100000000000001</v>
      </c>
      <c r="F24" s="76">
        <v>24.6</v>
      </c>
      <c r="G24" s="76">
        <v>25.75</v>
      </c>
      <c r="H24" s="76">
        <v>31.55</v>
      </c>
    </row>
    <row r="25" spans="1:8" ht="16">
      <c r="A25" s="75" t="s">
        <v>378</v>
      </c>
      <c r="B25" s="76">
        <v>14.4</v>
      </c>
      <c r="C25" s="76">
        <v>16.95</v>
      </c>
      <c r="D25" s="76">
        <v>19.100000000000001</v>
      </c>
      <c r="E25" s="76">
        <v>20.5</v>
      </c>
      <c r="F25" s="76">
        <v>27.3</v>
      </c>
      <c r="G25" s="76">
        <v>29.1</v>
      </c>
      <c r="H25" s="76">
        <v>34.65</v>
      </c>
    </row>
    <row r="26" spans="1:8" ht="16">
      <c r="A26" s="75" t="s">
        <v>379</v>
      </c>
      <c r="B26" s="76">
        <v>15.1</v>
      </c>
      <c r="C26" s="76">
        <v>18.5</v>
      </c>
      <c r="D26" s="76">
        <v>20.6</v>
      </c>
      <c r="E26" s="76">
        <v>22.05</v>
      </c>
      <c r="F26" s="76">
        <v>30</v>
      </c>
      <c r="G26" s="76">
        <v>31.85</v>
      </c>
      <c r="H26" s="76">
        <v>37.85</v>
      </c>
    </row>
    <row r="27" spans="1:8" ht="16">
      <c r="A27" s="75" t="s">
        <v>380</v>
      </c>
      <c r="B27" s="76">
        <v>15.8</v>
      </c>
      <c r="C27" s="76">
        <v>19.149999999999999</v>
      </c>
      <c r="D27" s="76">
        <v>21.95</v>
      </c>
      <c r="E27" s="76">
        <v>23.8</v>
      </c>
      <c r="F27" s="76">
        <v>32.15</v>
      </c>
      <c r="G27" s="76">
        <v>34.950000000000003</v>
      </c>
      <c r="H27" s="76">
        <v>40.75</v>
      </c>
    </row>
    <row r="28" spans="1:8" ht="16">
      <c r="A28" s="75" t="s">
        <v>381</v>
      </c>
      <c r="B28" s="76">
        <v>15.9</v>
      </c>
      <c r="C28" s="76">
        <v>19.25</v>
      </c>
      <c r="D28" s="76">
        <v>23.15</v>
      </c>
      <c r="E28" s="76">
        <v>25.6</v>
      </c>
      <c r="F28" s="76">
        <v>34.15</v>
      </c>
      <c r="G28" s="76">
        <v>37.6</v>
      </c>
      <c r="H28" s="76">
        <v>43.95</v>
      </c>
    </row>
    <row r="29" spans="1:8" ht="16">
      <c r="A29" s="77"/>
      <c r="B29" s="77"/>
      <c r="C29" s="77"/>
      <c r="D29" s="77"/>
      <c r="E29" s="77"/>
      <c r="F29" s="77"/>
      <c r="G29" s="77"/>
      <c r="H29" s="77"/>
    </row>
    <row r="30" spans="1:8" ht="16">
      <c r="A30" s="74" t="s">
        <v>383</v>
      </c>
      <c r="B30" s="77"/>
      <c r="C30" s="77"/>
      <c r="D30" s="77"/>
      <c r="E30" s="77"/>
      <c r="F30" s="77"/>
      <c r="G30" s="77"/>
      <c r="H30" s="77"/>
    </row>
    <row r="31" spans="1:8" ht="16">
      <c r="A31" s="75" t="s">
        <v>372</v>
      </c>
      <c r="B31" s="76">
        <v>13</v>
      </c>
      <c r="C31" s="76">
        <v>13.3</v>
      </c>
      <c r="D31" s="76">
        <v>13.8</v>
      </c>
      <c r="E31" s="76">
        <v>15.55</v>
      </c>
      <c r="F31" s="76">
        <v>19.600000000000001</v>
      </c>
      <c r="G31" s="76">
        <v>20.5</v>
      </c>
      <c r="H31" s="76">
        <v>20.8</v>
      </c>
    </row>
    <row r="32" spans="1:8" ht="16">
      <c r="A32" s="75" t="s">
        <v>373</v>
      </c>
      <c r="B32" s="76">
        <v>13.15</v>
      </c>
      <c r="C32" s="76">
        <v>13.55</v>
      </c>
      <c r="D32" s="76">
        <v>14.1</v>
      </c>
      <c r="E32" s="76">
        <v>16.55</v>
      </c>
      <c r="F32" s="76">
        <v>21.65</v>
      </c>
      <c r="G32" s="76">
        <v>23.55</v>
      </c>
      <c r="H32" s="76">
        <v>24.65</v>
      </c>
    </row>
    <row r="33" spans="1:8" ht="16">
      <c r="A33" s="75" t="s">
        <v>374</v>
      </c>
      <c r="B33" s="76">
        <v>13.25</v>
      </c>
      <c r="C33" s="76">
        <v>14</v>
      </c>
      <c r="D33" s="76">
        <v>14.9</v>
      </c>
      <c r="E33" s="76">
        <v>18.2</v>
      </c>
      <c r="F33" s="76">
        <v>24.9</v>
      </c>
      <c r="G33" s="76">
        <v>27.35</v>
      </c>
      <c r="H33" s="76">
        <v>28.3</v>
      </c>
    </row>
    <row r="34" spans="1:8" ht="16">
      <c r="A34" s="75" t="s">
        <v>375</v>
      </c>
      <c r="B34" s="76">
        <v>13.65</v>
      </c>
      <c r="C34" s="76">
        <v>14.45</v>
      </c>
      <c r="D34" s="76">
        <v>16.100000000000001</v>
      </c>
      <c r="E34" s="76">
        <v>21.25</v>
      </c>
      <c r="F34" s="76">
        <v>28.75</v>
      </c>
      <c r="G34" s="76">
        <v>31.2</v>
      </c>
      <c r="H34" s="76">
        <v>32.200000000000003</v>
      </c>
    </row>
    <row r="35" spans="1:8" ht="16">
      <c r="A35" s="75" t="s">
        <v>376</v>
      </c>
      <c r="B35" s="76">
        <v>14.05</v>
      </c>
      <c r="C35" s="76">
        <v>14.95</v>
      </c>
      <c r="D35" s="76">
        <v>17.55</v>
      </c>
      <c r="E35" s="76">
        <v>23.55</v>
      </c>
      <c r="F35" s="76">
        <v>32.1</v>
      </c>
      <c r="G35" s="76">
        <v>34.700000000000003</v>
      </c>
      <c r="H35" s="76">
        <v>36.6</v>
      </c>
    </row>
    <row r="36" spans="1:8" ht="16">
      <c r="A36" s="75" t="s">
        <v>377</v>
      </c>
      <c r="B36" s="76">
        <v>14.65</v>
      </c>
      <c r="C36" s="76">
        <v>15.5</v>
      </c>
      <c r="D36" s="76">
        <v>19.100000000000001</v>
      </c>
      <c r="E36" s="76">
        <v>25.75</v>
      </c>
      <c r="F36" s="76">
        <v>35.700000000000003</v>
      </c>
      <c r="G36" s="76">
        <v>38.6</v>
      </c>
      <c r="H36" s="76">
        <v>40.15</v>
      </c>
    </row>
    <row r="37" spans="1:8" ht="16">
      <c r="A37" s="75" t="s">
        <v>378</v>
      </c>
      <c r="B37" s="76">
        <v>15.25</v>
      </c>
      <c r="C37" s="76">
        <v>17</v>
      </c>
      <c r="D37" s="76">
        <v>20.7</v>
      </c>
      <c r="E37" s="76">
        <v>28.15</v>
      </c>
      <c r="F37" s="76">
        <v>40.15</v>
      </c>
      <c r="G37" s="76">
        <v>42.8</v>
      </c>
      <c r="H37" s="76">
        <v>44.15</v>
      </c>
    </row>
    <row r="38" spans="1:8" ht="16">
      <c r="A38" s="75" t="s">
        <v>379</v>
      </c>
      <c r="B38" s="76">
        <v>15.9</v>
      </c>
      <c r="C38" s="76">
        <v>18.55</v>
      </c>
      <c r="D38" s="76">
        <v>22.15</v>
      </c>
      <c r="E38" s="76">
        <v>30.7</v>
      </c>
      <c r="F38" s="76">
        <v>44.4</v>
      </c>
      <c r="G38" s="76">
        <v>47.15</v>
      </c>
      <c r="H38" s="76">
        <v>48.6</v>
      </c>
    </row>
    <row r="39" spans="1:8" ht="16">
      <c r="A39" s="75" t="s">
        <v>380</v>
      </c>
      <c r="B39" s="76">
        <v>16.75</v>
      </c>
      <c r="C39" s="76">
        <v>19.399999999999999</v>
      </c>
      <c r="D39" s="76">
        <v>23.95</v>
      </c>
      <c r="E39" s="76">
        <v>32.950000000000003</v>
      </c>
      <c r="F39" s="76">
        <v>48.3</v>
      </c>
      <c r="G39" s="76">
        <v>51.7</v>
      </c>
      <c r="H39" s="76">
        <v>53.35</v>
      </c>
    </row>
    <row r="40" spans="1:8" ht="16">
      <c r="A40" s="75" t="s">
        <v>381</v>
      </c>
      <c r="B40" s="76">
        <v>17.5</v>
      </c>
      <c r="C40" s="76">
        <v>20.6</v>
      </c>
      <c r="D40" s="76">
        <v>25.8</v>
      </c>
      <c r="E40" s="76">
        <v>35.200000000000003</v>
      </c>
      <c r="F40" s="76">
        <v>51.55</v>
      </c>
      <c r="G40" s="76">
        <v>56.25</v>
      </c>
      <c r="H40" s="76">
        <v>57.7</v>
      </c>
    </row>
    <row r="41" spans="1:8" ht="16">
      <c r="A41" s="77"/>
      <c r="B41" s="77"/>
      <c r="C41" s="77"/>
      <c r="D41" s="77"/>
      <c r="E41" s="77"/>
      <c r="F41" s="77"/>
      <c r="G41" s="77"/>
      <c r="H41" s="77"/>
    </row>
    <row r="42" spans="1:8" ht="16">
      <c r="A42" s="74" t="s">
        <v>384</v>
      </c>
      <c r="B42" s="77"/>
      <c r="C42" s="77"/>
      <c r="D42" s="77"/>
      <c r="E42" s="77"/>
      <c r="F42" s="77"/>
      <c r="G42" s="77"/>
      <c r="H42" s="77"/>
    </row>
    <row r="43" spans="1:8" ht="16">
      <c r="A43" s="75" t="s">
        <v>372</v>
      </c>
      <c r="B43" s="76">
        <v>19.899999999999999</v>
      </c>
      <c r="C43" s="76">
        <v>27</v>
      </c>
      <c r="D43" s="76">
        <v>37.299999999999997</v>
      </c>
      <c r="E43" s="76">
        <v>41.4</v>
      </c>
      <c r="F43" s="76">
        <v>44.95</v>
      </c>
      <c r="G43" s="76">
        <v>47.9</v>
      </c>
      <c r="H43" s="76">
        <v>49.25</v>
      </c>
    </row>
    <row r="44" spans="1:8" ht="16">
      <c r="A44" s="75" t="s">
        <v>373</v>
      </c>
      <c r="B44" s="76">
        <v>21.3</v>
      </c>
      <c r="C44" s="76">
        <v>28.6</v>
      </c>
      <c r="D44" s="76">
        <v>42.1</v>
      </c>
      <c r="E44" s="76">
        <v>45.8</v>
      </c>
      <c r="F44" s="76">
        <v>50.75</v>
      </c>
      <c r="G44" s="76">
        <v>52.8</v>
      </c>
      <c r="H44" s="76">
        <v>54.95</v>
      </c>
    </row>
    <row r="45" spans="1:8" ht="16">
      <c r="A45" s="75" t="s">
        <v>374</v>
      </c>
      <c r="B45" s="76">
        <v>22.85</v>
      </c>
      <c r="C45" s="76">
        <v>30.3</v>
      </c>
      <c r="D45" s="76">
        <v>46.65</v>
      </c>
      <c r="E45" s="76">
        <v>50.75</v>
      </c>
      <c r="F45" s="76">
        <v>56.25</v>
      </c>
      <c r="G45" s="76">
        <v>58.1</v>
      </c>
      <c r="H45" s="76">
        <v>60.05</v>
      </c>
    </row>
    <row r="46" spans="1:8" ht="16">
      <c r="A46" s="75" t="s">
        <v>375</v>
      </c>
      <c r="B46" s="76">
        <v>24.6</v>
      </c>
      <c r="C46" s="76">
        <v>32.200000000000003</v>
      </c>
      <c r="D46" s="76">
        <v>50.55</v>
      </c>
      <c r="E46" s="76">
        <v>55.6</v>
      </c>
      <c r="F46" s="76">
        <v>61.45</v>
      </c>
      <c r="G46" s="76">
        <v>63.2</v>
      </c>
      <c r="H46" s="76">
        <v>65.75</v>
      </c>
    </row>
    <row r="47" spans="1:8" ht="16">
      <c r="A47" s="75" t="s">
        <v>376</v>
      </c>
      <c r="B47" s="76">
        <v>25.05</v>
      </c>
      <c r="C47" s="76">
        <v>32.35</v>
      </c>
      <c r="D47" s="76">
        <v>53.75</v>
      </c>
      <c r="E47" s="76">
        <v>60.45</v>
      </c>
      <c r="F47" s="76">
        <v>65.55</v>
      </c>
      <c r="G47" s="76">
        <v>67.400000000000006</v>
      </c>
      <c r="H47" s="76">
        <v>69.75</v>
      </c>
    </row>
    <row r="48" spans="1:8" ht="16">
      <c r="A48" s="75" t="s">
        <v>377</v>
      </c>
      <c r="B48" s="76">
        <v>26.45</v>
      </c>
      <c r="C48" s="76">
        <v>36.85</v>
      </c>
      <c r="D48" s="76">
        <v>59.8</v>
      </c>
      <c r="E48" s="76">
        <v>64.45</v>
      </c>
      <c r="F48" s="76">
        <v>71</v>
      </c>
      <c r="G48" s="76">
        <v>72.150000000000006</v>
      </c>
      <c r="H48" s="76">
        <v>75.25</v>
      </c>
    </row>
    <row r="49" spans="1:8" ht="16">
      <c r="A49" s="75" t="s">
        <v>378</v>
      </c>
      <c r="B49" s="76">
        <v>27.3</v>
      </c>
      <c r="C49" s="76">
        <v>38.450000000000003</v>
      </c>
      <c r="D49" s="76">
        <v>63.95</v>
      </c>
      <c r="E49" s="76">
        <v>70</v>
      </c>
      <c r="F49" s="76">
        <v>76.05</v>
      </c>
      <c r="G49" s="76">
        <v>77.599999999999994</v>
      </c>
      <c r="H49" s="76">
        <v>80.400000000000006</v>
      </c>
    </row>
    <row r="50" spans="1:8" ht="16">
      <c r="A50" s="75" t="s">
        <v>379</v>
      </c>
      <c r="B50" s="76">
        <v>28.7</v>
      </c>
      <c r="C50" s="76">
        <v>39.549999999999997</v>
      </c>
      <c r="D50" s="76">
        <v>68.150000000000006</v>
      </c>
      <c r="E50" s="76">
        <v>74.55</v>
      </c>
      <c r="F50" s="76">
        <v>81.2</v>
      </c>
      <c r="G50" s="76">
        <v>83.1</v>
      </c>
      <c r="H50" s="76">
        <v>85.45</v>
      </c>
    </row>
    <row r="51" spans="1:8" ht="16">
      <c r="A51" s="75" t="s">
        <v>380</v>
      </c>
      <c r="B51" s="76">
        <v>29.85</v>
      </c>
      <c r="C51" s="76">
        <v>41.3</v>
      </c>
      <c r="D51" s="76">
        <v>72</v>
      </c>
      <c r="E51" s="76">
        <v>79.349999999999994</v>
      </c>
      <c r="F51" s="76">
        <v>86.2</v>
      </c>
      <c r="G51" s="76">
        <v>88.55</v>
      </c>
      <c r="H51" s="76">
        <v>91</v>
      </c>
    </row>
    <row r="52" spans="1:8" ht="16">
      <c r="A52" s="75" t="s">
        <v>381</v>
      </c>
      <c r="B52" s="76">
        <v>30.3</v>
      </c>
      <c r="C52" s="76">
        <v>42.9</v>
      </c>
      <c r="D52" s="76">
        <v>75.3</v>
      </c>
      <c r="E52" s="76">
        <v>83.55</v>
      </c>
      <c r="F52" s="76">
        <v>91.3</v>
      </c>
      <c r="G52" s="76">
        <v>93.7</v>
      </c>
      <c r="H52" s="76">
        <v>96.4</v>
      </c>
    </row>
    <row r="53" spans="1:8" ht="16">
      <c r="A53" s="77"/>
      <c r="B53" s="77"/>
      <c r="C53" s="77"/>
      <c r="D53" s="77"/>
      <c r="E53" s="77"/>
      <c r="F53" s="77"/>
      <c r="G53" s="77"/>
      <c r="H53" s="77"/>
    </row>
    <row r="54" spans="1:8" ht="16">
      <c r="A54" s="74" t="s">
        <v>385</v>
      </c>
      <c r="B54" s="77"/>
      <c r="C54" s="77"/>
      <c r="D54" s="77"/>
      <c r="E54" s="77"/>
      <c r="F54" s="77"/>
      <c r="G54" s="77"/>
      <c r="H54" s="77"/>
    </row>
    <row r="55" spans="1:8" ht="16">
      <c r="A55" s="75" t="s">
        <v>372</v>
      </c>
      <c r="B55" s="76">
        <v>19.899999999999999</v>
      </c>
      <c r="C55" s="76">
        <v>27</v>
      </c>
      <c r="D55" s="76">
        <v>37.299999999999997</v>
      </c>
      <c r="E55" s="76">
        <v>41.4</v>
      </c>
      <c r="F55" s="76">
        <v>44.95</v>
      </c>
      <c r="G55" s="76">
        <v>47.9</v>
      </c>
      <c r="H55" s="76">
        <v>49.25</v>
      </c>
    </row>
    <row r="56" spans="1:8" ht="16">
      <c r="A56" s="75" t="s">
        <v>373</v>
      </c>
      <c r="B56" s="76">
        <v>21.3</v>
      </c>
      <c r="C56" s="76">
        <v>28.6</v>
      </c>
      <c r="D56" s="76">
        <v>42.1</v>
      </c>
      <c r="E56" s="76">
        <v>45.8</v>
      </c>
      <c r="F56" s="76">
        <v>50.75</v>
      </c>
      <c r="G56" s="76">
        <v>52.8</v>
      </c>
      <c r="H56" s="76">
        <v>54.95</v>
      </c>
    </row>
    <row r="57" spans="1:8" ht="16">
      <c r="A57" s="75" t="s">
        <v>374</v>
      </c>
      <c r="B57" s="76">
        <v>22.85</v>
      </c>
      <c r="C57" s="76">
        <v>30.3</v>
      </c>
      <c r="D57" s="76">
        <v>46.65</v>
      </c>
      <c r="E57" s="76">
        <v>50.75</v>
      </c>
      <c r="F57" s="76">
        <v>56.25</v>
      </c>
      <c r="G57" s="76">
        <v>58.1</v>
      </c>
      <c r="H57" s="76">
        <v>60.05</v>
      </c>
    </row>
    <row r="58" spans="1:8" ht="16">
      <c r="A58" s="75" t="s">
        <v>375</v>
      </c>
      <c r="B58" s="76">
        <v>24.6</v>
      </c>
      <c r="C58" s="76">
        <v>32.200000000000003</v>
      </c>
      <c r="D58" s="76">
        <v>50.55</v>
      </c>
      <c r="E58" s="76">
        <v>55.6</v>
      </c>
      <c r="F58" s="76">
        <v>61.45</v>
      </c>
      <c r="G58" s="76">
        <v>63.2</v>
      </c>
      <c r="H58" s="76">
        <v>65.75</v>
      </c>
    </row>
    <row r="59" spans="1:8" ht="16">
      <c r="A59" s="75" t="s">
        <v>376</v>
      </c>
      <c r="B59" s="76">
        <v>25.05</v>
      </c>
      <c r="C59" s="76">
        <v>32.35</v>
      </c>
      <c r="D59" s="76">
        <v>53.75</v>
      </c>
      <c r="E59" s="76">
        <v>60.45</v>
      </c>
      <c r="F59" s="76">
        <v>65.55</v>
      </c>
      <c r="G59" s="76">
        <v>67.400000000000006</v>
      </c>
      <c r="H59" s="76">
        <v>69.75</v>
      </c>
    </row>
    <row r="60" spans="1:8" ht="16">
      <c r="A60" s="75" t="s">
        <v>377</v>
      </c>
      <c r="B60" s="76">
        <v>26.45</v>
      </c>
      <c r="C60" s="76">
        <v>36.85</v>
      </c>
      <c r="D60" s="76">
        <v>59.8</v>
      </c>
      <c r="E60" s="76">
        <v>64.45</v>
      </c>
      <c r="F60" s="76">
        <v>71</v>
      </c>
      <c r="G60" s="76">
        <v>72.150000000000006</v>
      </c>
      <c r="H60" s="76">
        <v>75.25</v>
      </c>
    </row>
    <row r="61" spans="1:8" ht="16">
      <c r="A61" s="75" t="s">
        <v>378</v>
      </c>
      <c r="B61" s="76">
        <v>27.3</v>
      </c>
      <c r="C61" s="76">
        <v>38.450000000000003</v>
      </c>
      <c r="D61" s="76">
        <v>63.95</v>
      </c>
      <c r="E61" s="76">
        <v>70</v>
      </c>
      <c r="F61" s="76">
        <v>76.05</v>
      </c>
      <c r="G61" s="76">
        <v>77.599999999999994</v>
      </c>
      <c r="H61" s="76">
        <v>80.400000000000006</v>
      </c>
    </row>
    <row r="62" spans="1:8" ht="16">
      <c r="A62" s="75" t="s">
        <v>379</v>
      </c>
      <c r="B62" s="76">
        <v>28.7</v>
      </c>
      <c r="C62" s="76">
        <v>39.549999999999997</v>
      </c>
      <c r="D62" s="76">
        <v>68.150000000000006</v>
      </c>
      <c r="E62" s="76">
        <v>74.55</v>
      </c>
      <c r="F62" s="76">
        <v>81.2</v>
      </c>
      <c r="G62" s="76">
        <v>83.1</v>
      </c>
      <c r="H62" s="76">
        <v>85.45</v>
      </c>
    </row>
    <row r="63" spans="1:8" ht="16">
      <c r="A63" s="75" t="s">
        <v>380</v>
      </c>
      <c r="B63" s="76">
        <v>29.85</v>
      </c>
      <c r="C63" s="76">
        <v>41.3</v>
      </c>
      <c r="D63" s="76">
        <v>72</v>
      </c>
      <c r="E63" s="76">
        <v>79.349999999999994</v>
      </c>
      <c r="F63" s="76">
        <v>86.2</v>
      </c>
      <c r="G63" s="76">
        <v>88.55</v>
      </c>
      <c r="H63" s="76">
        <v>91</v>
      </c>
    </row>
    <row r="64" spans="1:8" ht="16">
      <c r="A64" s="75" t="s">
        <v>381</v>
      </c>
      <c r="B64" s="76">
        <v>30.3</v>
      </c>
      <c r="C64" s="76">
        <v>42.9</v>
      </c>
      <c r="D64" s="76">
        <v>75.3</v>
      </c>
      <c r="E64" s="76">
        <v>83.55</v>
      </c>
      <c r="F64" s="76">
        <v>91.3</v>
      </c>
      <c r="G64" s="76">
        <v>93.7</v>
      </c>
      <c r="H64" s="76">
        <v>96.4</v>
      </c>
    </row>
    <row r="65" spans="1:8" ht="16">
      <c r="A65" s="77"/>
      <c r="B65" s="77"/>
      <c r="C65" s="77"/>
      <c r="D65" s="77"/>
      <c r="E65" s="77"/>
      <c r="F65" s="77"/>
      <c r="G65" s="77"/>
      <c r="H65" s="77"/>
    </row>
    <row r="66" spans="1:8" ht="16">
      <c r="A66" s="74" t="s">
        <v>386</v>
      </c>
      <c r="B66" s="77"/>
      <c r="C66" s="77"/>
      <c r="D66" s="77"/>
      <c r="E66" s="77"/>
      <c r="F66" s="77"/>
      <c r="G66" s="77"/>
      <c r="H66" s="77"/>
    </row>
    <row r="67" spans="1:8" ht="16">
      <c r="A67" s="75" t="s">
        <v>372</v>
      </c>
      <c r="B67" s="76">
        <v>13</v>
      </c>
      <c r="C67" s="76">
        <v>13.3</v>
      </c>
      <c r="D67" s="76">
        <v>13.8</v>
      </c>
      <c r="E67" s="76">
        <v>15.55</v>
      </c>
      <c r="F67" s="76">
        <v>19.600000000000001</v>
      </c>
      <c r="G67" s="76">
        <v>20.5</v>
      </c>
      <c r="H67" s="76">
        <v>20.8</v>
      </c>
    </row>
    <row r="68" spans="1:8" ht="16">
      <c r="A68" s="75" t="s">
        <v>373</v>
      </c>
      <c r="B68" s="76">
        <v>13.15</v>
      </c>
      <c r="C68" s="76">
        <v>13.55</v>
      </c>
      <c r="D68" s="76">
        <v>14.1</v>
      </c>
      <c r="E68" s="76">
        <v>16.55</v>
      </c>
      <c r="F68" s="76">
        <v>21.65</v>
      </c>
      <c r="G68" s="76">
        <v>23.55</v>
      </c>
      <c r="H68" s="76">
        <v>24.65</v>
      </c>
    </row>
    <row r="69" spans="1:8" ht="16">
      <c r="A69" s="75" t="s">
        <v>374</v>
      </c>
      <c r="B69" s="76">
        <v>13.25</v>
      </c>
      <c r="C69" s="76">
        <v>14</v>
      </c>
      <c r="D69" s="76">
        <v>14.9</v>
      </c>
      <c r="E69" s="76">
        <v>18.2</v>
      </c>
      <c r="F69" s="76">
        <v>24.9</v>
      </c>
      <c r="G69" s="76">
        <v>27.35</v>
      </c>
      <c r="H69" s="76">
        <v>28.3</v>
      </c>
    </row>
    <row r="70" spans="1:8" ht="16">
      <c r="A70" s="75" t="s">
        <v>375</v>
      </c>
      <c r="B70" s="76">
        <v>13.65</v>
      </c>
      <c r="C70" s="76">
        <v>14.45</v>
      </c>
      <c r="D70" s="76">
        <v>16.100000000000001</v>
      </c>
      <c r="E70" s="76">
        <v>21.25</v>
      </c>
      <c r="F70" s="76">
        <v>28.75</v>
      </c>
      <c r="G70" s="76">
        <v>31.2</v>
      </c>
      <c r="H70" s="76">
        <v>32.200000000000003</v>
      </c>
    </row>
    <row r="71" spans="1:8" ht="16">
      <c r="A71" s="75" t="s">
        <v>376</v>
      </c>
      <c r="B71" s="76">
        <v>14.05</v>
      </c>
      <c r="C71" s="76">
        <v>14.95</v>
      </c>
      <c r="D71" s="76">
        <v>17.55</v>
      </c>
      <c r="E71" s="76">
        <v>23.55</v>
      </c>
      <c r="F71" s="76">
        <v>32.1</v>
      </c>
      <c r="G71" s="76">
        <v>34.700000000000003</v>
      </c>
      <c r="H71" s="76">
        <v>36.6</v>
      </c>
    </row>
    <row r="72" spans="1:8" ht="16">
      <c r="A72" s="75" t="s">
        <v>377</v>
      </c>
      <c r="B72" s="76">
        <v>14.65</v>
      </c>
      <c r="C72" s="76">
        <v>15.5</v>
      </c>
      <c r="D72" s="76">
        <v>19.100000000000001</v>
      </c>
      <c r="E72" s="76">
        <v>25.75</v>
      </c>
      <c r="F72" s="76">
        <v>35.700000000000003</v>
      </c>
      <c r="G72" s="76">
        <v>38.6</v>
      </c>
      <c r="H72" s="76">
        <v>40.15</v>
      </c>
    </row>
    <row r="73" spans="1:8" ht="16">
      <c r="A73" s="75" t="s">
        <v>378</v>
      </c>
      <c r="B73" s="76">
        <v>15.25</v>
      </c>
      <c r="C73" s="76">
        <v>17</v>
      </c>
      <c r="D73" s="76">
        <v>20.7</v>
      </c>
      <c r="E73" s="76">
        <v>28.15</v>
      </c>
      <c r="F73" s="76">
        <v>40.15</v>
      </c>
      <c r="G73" s="76">
        <v>42.8</v>
      </c>
      <c r="H73" s="76">
        <v>44.15</v>
      </c>
    </row>
    <row r="74" spans="1:8" ht="16">
      <c r="A74" s="75" t="s">
        <v>379</v>
      </c>
      <c r="B74" s="76">
        <v>15.9</v>
      </c>
      <c r="C74" s="76">
        <v>18.55</v>
      </c>
      <c r="D74" s="76">
        <v>22.15</v>
      </c>
      <c r="E74" s="76">
        <v>30.7</v>
      </c>
      <c r="F74" s="76">
        <v>44.4</v>
      </c>
      <c r="G74" s="76">
        <v>49.15</v>
      </c>
      <c r="H74" s="76">
        <v>48.6</v>
      </c>
    </row>
    <row r="75" spans="1:8" ht="16">
      <c r="A75" s="75" t="s">
        <v>380</v>
      </c>
      <c r="B75" s="76">
        <v>16.75</v>
      </c>
      <c r="C75" s="76">
        <v>19.399999999999999</v>
      </c>
      <c r="D75" s="76">
        <v>23.95</v>
      </c>
      <c r="E75" s="76">
        <v>32.950000000000003</v>
      </c>
      <c r="F75" s="76">
        <v>48.3</v>
      </c>
      <c r="G75" s="76">
        <v>51.7</v>
      </c>
      <c r="H75" s="76">
        <v>53.35</v>
      </c>
    </row>
    <row r="76" spans="1:8" ht="16">
      <c r="A76" s="75" t="s">
        <v>381</v>
      </c>
      <c r="B76" s="76">
        <v>17.5</v>
      </c>
      <c r="C76" s="76">
        <v>20.6</v>
      </c>
      <c r="D76" s="76">
        <v>25.8</v>
      </c>
      <c r="E76" s="76">
        <v>35.200000000000003</v>
      </c>
      <c r="F76" s="76">
        <v>51.55</v>
      </c>
      <c r="G76" s="76">
        <v>56.25</v>
      </c>
      <c r="H76" s="76">
        <v>57.7</v>
      </c>
    </row>
    <row r="77" spans="1:8" ht="16">
      <c r="A77" s="77"/>
      <c r="B77" s="77"/>
      <c r="C77" s="77"/>
      <c r="D77" s="77"/>
      <c r="E77" s="77"/>
      <c r="F77" s="77"/>
      <c r="G77" s="77"/>
      <c r="H77" s="77"/>
    </row>
    <row r="78" spans="1:8" ht="16">
      <c r="A78" s="74" t="s">
        <v>387</v>
      </c>
      <c r="B78" s="77"/>
      <c r="C78" s="77"/>
      <c r="D78" s="77"/>
      <c r="E78" s="77"/>
      <c r="F78" s="77"/>
      <c r="G78" s="77"/>
      <c r="H78" s="77"/>
    </row>
    <row r="79" spans="1:8" ht="16">
      <c r="A79" s="75" t="s">
        <v>372</v>
      </c>
      <c r="B79" s="76">
        <v>9.6999999999999993</v>
      </c>
      <c r="C79" s="76">
        <v>11.15</v>
      </c>
      <c r="D79" s="76">
        <v>11.85</v>
      </c>
      <c r="E79" s="76">
        <v>12.45</v>
      </c>
      <c r="F79" s="76">
        <v>14.15</v>
      </c>
      <c r="G79" s="76">
        <v>14.75</v>
      </c>
      <c r="H79" s="76">
        <v>16.5</v>
      </c>
    </row>
    <row r="80" spans="1:8" ht="16">
      <c r="A80" s="75" t="s">
        <v>373</v>
      </c>
      <c r="B80" s="76">
        <v>10.1</v>
      </c>
      <c r="C80" s="76">
        <v>11.6</v>
      </c>
      <c r="D80" s="76">
        <v>12.45</v>
      </c>
      <c r="E80" s="76">
        <v>12.55</v>
      </c>
      <c r="F80" s="76">
        <v>15.15</v>
      </c>
      <c r="G80" s="76">
        <v>16.399999999999999</v>
      </c>
      <c r="H80" s="76">
        <v>19.2</v>
      </c>
    </row>
    <row r="81" spans="1:8" ht="16">
      <c r="A81" s="75" t="s">
        <v>374</v>
      </c>
      <c r="B81" s="76">
        <v>10.8</v>
      </c>
      <c r="C81" s="76">
        <v>12.35</v>
      </c>
      <c r="D81" s="76">
        <v>13.8</v>
      </c>
      <c r="E81" s="76">
        <v>13.85</v>
      </c>
      <c r="F81" s="76">
        <v>17.55</v>
      </c>
      <c r="G81" s="76">
        <v>18.399999999999999</v>
      </c>
      <c r="H81" s="76">
        <v>21.7</v>
      </c>
    </row>
    <row r="82" spans="1:8" ht="16">
      <c r="A82" s="75" t="s">
        <v>375</v>
      </c>
      <c r="B82" s="76">
        <v>11.8</v>
      </c>
      <c r="C82" s="76">
        <v>13.2</v>
      </c>
      <c r="D82" s="76">
        <v>14.55</v>
      </c>
      <c r="E82" s="76">
        <v>15.6</v>
      </c>
      <c r="F82" s="76">
        <v>19.45</v>
      </c>
      <c r="G82" s="76">
        <v>21</v>
      </c>
      <c r="H82" s="76">
        <v>24.8</v>
      </c>
    </row>
    <row r="83" spans="1:8" ht="16">
      <c r="A83" s="75" t="s">
        <v>376</v>
      </c>
      <c r="B83" s="76">
        <v>12.6</v>
      </c>
      <c r="C83" s="76">
        <v>13.9</v>
      </c>
      <c r="D83" s="76">
        <v>15.35</v>
      </c>
      <c r="E83" s="76">
        <v>17.05</v>
      </c>
      <c r="F83" s="76">
        <v>22.05</v>
      </c>
      <c r="G83" s="76">
        <v>23.15</v>
      </c>
      <c r="H83" s="76">
        <v>27.8</v>
      </c>
    </row>
    <row r="84" spans="1:8" ht="16">
      <c r="A84" s="75" t="s">
        <v>377</v>
      </c>
      <c r="B84" s="76">
        <v>13.45</v>
      </c>
      <c r="C84" s="76">
        <v>15.4</v>
      </c>
      <c r="D84" s="76">
        <v>17.5</v>
      </c>
      <c r="E84" s="76">
        <v>19.100000000000001</v>
      </c>
      <c r="F84" s="76">
        <v>24.6</v>
      </c>
      <c r="G84" s="76">
        <v>25.75</v>
      </c>
      <c r="H84" s="76">
        <v>31.55</v>
      </c>
    </row>
    <row r="85" spans="1:8" ht="16">
      <c r="A85" s="75" t="s">
        <v>378</v>
      </c>
      <c r="B85" s="76">
        <v>13.9</v>
      </c>
      <c r="C85" s="76">
        <v>16.649999999999999</v>
      </c>
      <c r="D85" s="76">
        <v>18.850000000000001</v>
      </c>
      <c r="E85" s="76">
        <v>20.5</v>
      </c>
      <c r="F85" s="76">
        <v>27.3</v>
      </c>
      <c r="G85" s="76">
        <v>29.1</v>
      </c>
      <c r="H85" s="76">
        <v>34.65</v>
      </c>
    </row>
    <row r="86" spans="1:8" ht="16">
      <c r="A86" s="75" t="s">
        <v>379</v>
      </c>
      <c r="B86" s="76">
        <v>14.6</v>
      </c>
      <c r="C86" s="76">
        <v>18.100000000000001</v>
      </c>
      <c r="D86" s="76">
        <v>20.350000000000001</v>
      </c>
      <c r="E86" s="76">
        <v>22.05</v>
      </c>
      <c r="F86" s="76">
        <v>30</v>
      </c>
      <c r="G86" s="76">
        <v>31.85</v>
      </c>
      <c r="H86" s="76">
        <v>37.85</v>
      </c>
    </row>
    <row r="87" spans="1:8" ht="16">
      <c r="A87" s="75" t="s">
        <v>380</v>
      </c>
      <c r="B87" s="76">
        <v>15.2</v>
      </c>
      <c r="C87" s="76">
        <v>18.8</v>
      </c>
      <c r="D87" s="76">
        <v>21.65</v>
      </c>
      <c r="E87" s="76">
        <v>23.8</v>
      </c>
      <c r="F87" s="76">
        <v>32.15</v>
      </c>
      <c r="G87" s="76">
        <v>34.950000000000003</v>
      </c>
      <c r="H87" s="76">
        <v>40.75</v>
      </c>
    </row>
    <row r="88" spans="1:8" ht="16">
      <c r="A88" s="75" t="s">
        <v>381</v>
      </c>
      <c r="B88" s="76">
        <v>15.9</v>
      </c>
      <c r="C88" s="76">
        <v>18.850000000000001</v>
      </c>
      <c r="D88" s="76">
        <v>22.85</v>
      </c>
      <c r="E88" s="76">
        <v>25.6</v>
      </c>
      <c r="F88" s="76">
        <v>34.15</v>
      </c>
      <c r="G88" s="76">
        <v>37.6</v>
      </c>
      <c r="H88" s="76">
        <v>34.950000000000003</v>
      </c>
    </row>
    <row r="89" spans="1:8" ht="16">
      <c r="A89" s="77"/>
      <c r="B89" s="77"/>
      <c r="C89" s="77"/>
      <c r="D89" s="77"/>
      <c r="E89" s="77"/>
      <c r="F89" s="77"/>
      <c r="G89" s="77"/>
      <c r="H89" s="77"/>
    </row>
    <row r="90" spans="1:8" ht="16">
      <c r="A90" s="74" t="s">
        <v>388</v>
      </c>
      <c r="B90" s="77"/>
      <c r="C90" s="77"/>
      <c r="D90" s="77"/>
      <c r="E90" s="77"/>
      <c r="F90" s="77"/>
      <c r="G90" s="77"/>
      <c r="H90" s="77"/>
    </row>
    <row r="91" spans="1:8" ht="16">
      <c r="A91" s="75" t="s">
        <v>372</v>
      </c>
      <c r="B91" s="76">
        <v>5.84</v>
      </c>
      <c r="C91" s="76">
        <v>6.23</v>
      </c>
      <c r="D91" s="76">
        <v>6.41</v>
      </c>
      <c r="E91" s="76">
        <v>6.69</v>
      </c>
      <c r="F91" s="76">
        <v>7</v>
      </c>
      <c r="G91" s="76">
        <v>7.09</v>
      </c>
      <c r="H91" s="76">
        <v>7.21</v>
      </c>
    </row>
    <row r="92" spans="1:8" ht="16">
      <c r="A92" s="75" t="s">
        <v>373</v>
      </c>
      <c r="B92" s="76">
        <v>6.35</v>
      </c>
      <c r="C92" s="76">
        <v>3.77</v>
      </c>
      <c r="D92" s="76">
        <v>7.33</v>
      </c>
      <c r="E92" s="76">
        <v>7.49</v>
      </c>
      <c r="F92" s="76">
        <v>4.88</v>
      </c>
      <c r="G92" s="76">
        <v>7.98</v>
      </c>
      <c r="H92" s="76">
        <v>8.27</v>
      </c>
    </row>
    <row r="93" spans="1:8" ht="16">
      <c r="A93" s="75" t="s">
        <v>374</v>
      </c>
      <c r="B93" s="76">
        <v>6.45</v>
      </c>
      <c r="C93" s="76">
        <v>7.07</v>
      </c>
      <c r="D93" s="76">
        <v>7.71</v>
      </c>
      <c r="E93" s="76">
        <v>7.95</v>
      </c>
      <c r="F93" s="76">
        <v>8.36</v>
      </c>
      <c r="G93" s="76">
        <v>8.5500000000000007</v>
      </c>
      <c r="H93" s="76">
        <v>9.1300000000000008</v>
      </c>
    </row>
    <row r="94" spans="1:8" ht="16">
      <c r="A94" s="75" t="s">
        <v>375</v>
      </c>
      <c r="B94" s="76">
        <v>6.6</v>
      </c>
      <c r="C94" s="76">
        <v>7.25</v>
      </c>
      <c r="D94" s="76">
        <v>8.1</v>
      </c>
      <c r="E94" s="76">
        <v>8.49</v>
      </c>
      <c r="F94" s="76">
        <v>8.7899999999999991</v>
      </c>
      <c r="G94" s="76">
        <v>9.1199999999999992</v>
      </c>
      <c r="H94" s="76">
        <v>9.8000000000000007</v>
      </c>
    </row>
    <row r="95" spans="1:8" ht="16">
      <c r="A95" s="75" t="s">
        <v>376</v>
      </c>
      <c r="B95" s="76">
        <v>6.78</v>
      </c>
      <c r="C95" s="76">
        <v>7.33</v>
      </c>
      <c r="D95" s="76">
        <v>8.42</v>
      </c>
      <c r="E95" s="76">
        <v>8.81</v>
      </c>
      <c r="F95" s="76">
        <v>9.11</v>
      </c>
      <c r="G95" s="76">
        <v>9.5</v>
      </c>
      <c r="H95" s="76">
        <v>10.32</v>
      </c>
    </row>
    <row r="96" spans="1:8" ht="16">
      <c r="A96" s="75" t="s">
        <v>377</v>
      </c>
      <c r="B96" s="76">
        <v>6.95</v>
      </c>
      <c r="C96" s="76">
        <v>7.55</v>
      </c>
      <c r="D96" s="76">
        <v>8.5500000000000007</v>
      </c>
      <c r="E96" s="76">
        <v>9.01</v>
      </c>
      <c r="F96" s="76">
        <v>9.2799999999999994</v>
      </c>
      <c r="G96" s="76">
        <v>9.7799999999999994</v>
      </c>
      <c r="H96" s="76">
        <v>10.55</v>
      </c>
    </row>
    <row r="97" spans="1:8" ht="16">
      <c r="A97" s="75" t="s">
        <v>378</v>
      </c>
      <c r="B97" s="76">
        <v>7.27</v>
      </c>
      <c r="C97" s="76">
        <v>7.75</v>
      </c>
      <c r="D97" s="76">
        <v>8.6999999999999993</v>
      </c>
      <c r="E97" s="76">
        <v>9.2200000000000006</v>
      </c>
      <c r="F97" s="76">
        <v>9.5399999999999991</v>
      </c>
      <c r="G97" s="76">
        <v>10.039999999999999</v>
      </c>
      <c r="H97" s="76">
        <v>10.85</v>
      </c>
    </row>
    <row r="98" spans="1:8" ht="16">
      <c r="A98" s="75" t="s">
        <v>379</v>
      </c>
      <c r="B98" s="76">
        <v>7.54</v>
      </c>
      <c r="C98" s="76">
        <v>7.94</v>
      </c>
      <c r="D98" s="76">
        <v>8.93</v>
      </c>
      <c r="E98" s="76">
        <v>9.39</v>
      </c>
      <c r="F98" s="76">
        <v>9.83</v>
      </c>
      <c r="G98" s="76">
        <v>10.37</v>
      </c>
      <c r="H98" s="76">
        <v>11.38</v>
      </c>
    </row>
    <row r="99" spans="1:8" ht="16">
      <c r="A99" s="75" t="s">
        <v>380</v>
      </c>
      <c r="B99" s="76">
        <v>7.69</v>
      </c>
      <c r="C99" s="76">
        <v>8.1300000000000008</v>
      </c>
      <c r="D99" s="76">
        <v>9.06</v>
      </c>
      <c r="E99" s="76">
        <v>9.5500000000000007</v>
      </c>
      <c r="F99" s="76">
        <v>10.039999999999999</v>
      </c>
      <c r="G99" s="76">
        <v>10.91</v>
      </c>
      <c r="H99" s="76">
        <v>12.09</v>
      </c>
    </row>
    <row r="100" spans="1:8" ht="16">
      <c r="A100" s="75" t="s">
        <v>381</v>
      </c>
      <c r="B100" s="76">
        <v>7.94</v>
      </c>
      <c r="C100" s="76">
        <v>8.16</v>
      </c>
      <c r="D100" s="76">
        <v>9.1999999999999993</v>
      </c>
      <c r="E100" s="76">
        <v>9.82</v>
      </c>
      <c r="F100" s="76">
        <v>10.45</v>
      </c>
      <c r="G100" s="76">
        <v>11.66</v>
      </c>
      <c r="H100" s="76">
        <v>12.89</v>
      </c>
    </row>
  </sheetData>
  <sheetProtection sheet="1" objects="1" scenarios="1"/>
  <mergeCells count="1">
    <mergeCell ref="B1:H1"/>
  </mergeCells>
  <hyperlinks>
    <hyperlink ref="K3" r:id="rId1"/>
    <hyperlink ref="K4" r:id="rId2"/>
    <hyperlink ref="K5" r:id="rId3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Subscription Budget</vt:lpstr>
      <vt:lpstr>Uline Boxes</vt:lpstr>
      <vt:lpstr>Shipping (RAW)</vt:lpstr>
      <vt:lpstr>Transaction Fee</vt:lpstr>
      <vt:lpstr>Shipping</vt:lpstr>
    </vt:vector>
  </TitlesOfParts>
  <Company>Cratejoy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Alyson Kumpula</dc:creator>
  <cp:lastModifiedBy>Alyson Kumpula</cp:lastModifiedBy>
  <dcterms:created xsi:type="dcterms:W3CDTF">2013-11-18T23:01:01Z</dcterms:created>
  <dcterms:modified xsi:type="dcterms:W3CDTF">2013-11-21T20:40:03Z</dcterms:modified>
</cp:coreProperties>
</file>